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hidePivotFieldList="1" defaultThemeVersion="124226"/>
  <bookViews>
    <workbookView xWindow="-15" yWindow="4890" windowWidth="24030" windowHeight="4950" tabRatio="599"/>
  </bookViews>
  <sheets>
    <sheet name="Entrées" sheetId="1" r:id="rId1"/>
    <sheet name="Prêts" sheetId="2" r:id="rId2"/>
    <sheet name="Fréquentation portail" sheetId="87" r:id="rId3"/>
    <sheet name="Abonnés &amp; Emprunteurs actifs" sheetId="56" r:id="rId4"/>
    <sheet name="Surfaces et places assises" sheetId="92" r:id="rId5"/>
    <sheet name="Entrées prêts jours heures" sheetId="93" r:id="rId6"/>
    <sheet name="Abonnés au 31 cate d'abo" sheetId="4" r:id="rId7"/>
    <sheet name="Abonnés communes et %" sheetId="65" r:id="rId8"/>
    <sheet name="Abonnés des communes" sheetId="46" r:id="rId9"/>
    <sheet name="Collection" sheetId="22" r:id="rId10"/>
    <sheet name="Acquisitions courantes " sheetId="55" r:id="rId11"/>
    <sheet name="Acquisitions par loc" sheetId="53" r:id="rId12"/>
    <sheet name="Périodiques" sheetId="54" r:id="rId13"/>
  </sheets>
  <externalReferences>
    <externalReference r:id="rId14"/>
    <externalReference r:id="rId15"/>
    <externalReference r:id="rId16"/>
    <externalReference r:id="rId17"/>
  </externalReferences>
  <definedNames>
    <definedName name="Excel_BuiltIn__FilterDatabase_1" localSheetId="5">#REF!</definedName>
    <definedName name="Excel_BuiltIn__FilterDatabase_1" localSheetId="2">#REF!</definedName>
    <definedName name="Excel_BuiltIn__FilterDatabase_1" localSheetId="4">#REF!</definedName>
    <definedName name="Excel_BuiltIn__FilterDatabase_1">#REF!</definedName>
    <definedName name="Excel_BuiltIn__FilterDatabase_2" localSheetId="5">#REF!</definedName>
    <definedName name="Excel_BuiltIn__FilterDatabase_2" localSheetId="2">#REF!</definedName>
    <definedName name="Excel_BuiltIn__FilterDatabase_2" localSheetId="4">#REF!</definedName>
    <definedName name="Excel_BuiltIn__FilterDatabase_2">#REF!</definedName>
    <definedName name="_xlnm.Print_Area" localSheetId="6">'Abonnés au 31 cate d''abo'!$A$1:$S$33</definedName>
    <definedName name="_xlnm.Print_Area" localSheetId="9">Collection!$A$1:$Q$42</definedName>
    <definedName name="_xlnm.Print_Area" localSheetId="0">Entrées!$A$1:$R$33</definedName>
    <definedName name="_xlnm.Print_Area" localSheetId="1">Prêts!$A$1:$S$38</definedName>
  </definedNames>
  <calcPr calcId="145621"/>
</workbook>
</file>

<file path=xl/calcChain.xml><?xml version="1.0" encoding="utf-8"?>
<calcChain xmlns="http://schemas.openxmlformats.org/spreadsheetml/2006/main">
  <c r="M22" i="87" l="1"/>
  <c r="K22" i="87"/>
  <c r="I22" i="87"/>
  <c r="M21" i="87"/>
  <c r="L21" i="87"/>
  <c r="J21" i="87"/>
  <c r="H21" i="87"/>
  <c r="G21" i="87"/>
  <c r="G22" i="87" s="1"/>
  <c r="F21" i="87"/>
  <c r="D21" i="87"/>
  <c r="C21" i="87"/>
  <c r="B21" i="87"/>
  <c r="L17" i="87"/>
  <c r="J17" i="87"/>
  <c r="H17" i="87"/>
  <c r="F17" i="87"/>
  <c r="D17" i="87"/>
  <c r="D22" i="87" s="1"/>
  <c r="C17" i="87"/>
  <c r="B17" i="87"/>
  <c r="L13" i="87"/>
  <c r="L22" i="87" s="1"/>
  <c r="J13" i="87"/>
  <c r="J22" i="87" s="1"/>
  <c r="H13" i="87"/>
  <c r="F13" i="87"/>
  <c r="D13" i="87"/>
  <c r="C13" i="87"/>
  <c r="B13" i="87"/>
  <c r="J9" i="87"/>
  <c r="H9" i="87"/>
  <c r="H22" i="87" s="1"/>
  <c r="F9" i="87"/>
  <c r="F22" i="87" s="1"/>
  <c r="C9" i="87"/>
  <c r="C22" i="87" s="1"/>
  <c r="B9" i="87"/>
  <c r="B22" i="87" s="1"/>
  <c r="E39" i="54" l="1"/>
  <c r="K17" i="93" l="1"/>
  <c r="J17" i="93"/>
  <c r="H17" i="93"/>
  <c r="G17" i="93"/>
  <c r="K16" i="93"/>
  <c r="J16" i="93"/>
  <c r="H16" i="93"/>
  <c r="G16" i="93"/>
  <c r="K15" i="93"/>
  <c r="J15" i="93"/>
  <c r="H15" i="93"/>
  <c r="G15" i="93"/>
  <c r="K14" i="93"/>
  <c r="J14" i="93"/>
  <c r="H14" i="93"/>
  <c r="G14" i="93"/>
  <c r="K13" i="93"/>
  <c r="J13" i="93"/>
  <c r="H13" i="93"/>
  <c r="G13" i="93"/>
  <c r="K12" i="93"/>
  <c r="J12" i="93"/>
  <c r="H12" i="93"/>
  <c r="G12" i="93"/>
  <c r="K11" i="93"/>
  <c r="J11" i="93"/>
  <c r="H11" i="93"/>
  <c r="G11" i="93"/>
  <c r="K10" i="93"/>
  <c r="J10" i="93"/>
  <c r="H10" i="93"/>
  <c r="G10" i="93"/>
  <c r="K9" i="93"/>
  <c r="J9" i="93"/>
  <c r="H9" i="93"/>
  <c r="G9" i="93"/>
  <c r="K8" i="93"/>
  <c r="J8" i="93"/>
  <c r="H8" i="93"/>
  <c r="G8" i="93"/>
  <c r="K7" i="93"/>
  <c r="J7" i="93"/>
  <c r="H7" i="93"/>
  <c r="G7" i="93"/>
  <c r="K6" i="93"/>
  <c r="J6" i="93"/>
  <c r="H6" i="93"/>
  <c r="G6" i="93"/>
  <c r="K5" i="93"/>
  <c r="J5" i="93"/>
  <c r="H5" i="93"/>
  <c r="G5" i="93"/>
  <c r="K4" i="93"/>
  <c r="J4" i="93"/>
  <c r="H4" i="93"/>
  <c r="G4" i="93"/>
  <c r="G25" i="92" l="1"/>
  <c r="I25" i="92" s="1"/>
  <c r="C25" i="92"/>
  <c r="B25" i="92"/>
  <c r="I24" i="92"/>
  <c r="F24" i="92"/>
  <c r="J24" i="92" s="1"/>
  <c r="I23" i="92"/>
  <c r="F23" i="92"/>
  <c r="J23" i="92" s="1"/>
  <c r="J22" i="92"/>
  <c r="I22" i="92"/>
  <c r="F22" i="92"/>
  <c r="I21" i="92"/>
  <c r="J21" i="92" s="1"/>
  <c r="F21" i="92"/>
  <c r="I20" i="92"/>
  <c r="F20" i="92"/>
  <c r="J20" i="92" s="1"/>
  <c r="I19" i="92"/>
  <c r="F19" i="92"/>
  <c r="J19" i="92" s="1"/>
  <c r="J18" i="92"/>
  <c r="I18" i="92"/>
  <c r="F18" i="92"/>
  <c r="I17" i="92"/>
  <c r="J17" i="92" s="1"/>
  <c r="F17" i="92"/>
  <c r="I16" i="92"/>
  <c r="F16" i="92"/>
  <c r="J16" i="92" s="1"/>
  <c r="I15" i="92"/>
  <c r="F15" i="92"/>
  <c r="J15" i="92" s="1"/>
  <c r="J14" i="92"/>
  <c r="I14" i="92"/>
  <c r="F14" i="92"/>
  <c r="F13" i="92"/>
  <c r="J13" i="92" s="1"/>
  <c r="I12" i="92"/>
  <c r="F12" i="92"/>
  <c r="J12" i="92" s="1"/>
  <c r="J11" i="92"/>
  <c r="I11" i="92"/>
  <c r="F11" i="92"/>
  <c r="I10" i="92"/>
  <c r="J10" i="92" s="1"/>
  <c r="F10" i="92"/>
  <c r="I9" i="92"/>
  <c r="F9" i="92"/>
  <c r="J9" i="92" s="1"/>
  <c r="I8" i="92"/>
  <c r="F8" i="92"/>
  <c r="J8" i="92" s="1"/>
  <c r="J7" i="92"/>
  <c r="I7" i="92"/>
  <c r="F7" i="92"/>
  <c r="I6" i="92"/>
  <c r="J6" i="92" s="1"/>
  <c r="F6" i="92"/>
  <c r="H5" i="92"/>
  <c r="H25" i="92" s="1"/>
  <c r="G5" i="92"/>
  <c r="E5" i="92"/>
  <c r="E25" i="92" s="1"/>
  <c r="D5" i="92"/>
  <c r="F5" i="92" s="1"/>
  <c r="J5" i="92" l="1"/>
  <c r="J25" i="92" s="1"/>
  <c r="I5" i="92"/>
  <c r="D25" i="92"/>
  <c r="F25" i="92" s="1"/>
  <c r="M37" i="65" l="1"/>
  <c r="K37" i="65"/>
  <c r="J37" i="65"/>
  <c r="H37" i="65"/>
  <c r="G37" i="65"/>
  <c r="C37" i="65"/>
  <c r="B37" i="65"/>
  <c r="C19" i="2" l="1"/>
  <c r="D36" i="54" l="1"/>
  <c r="D35" i="54"/>
  <c r="E33" i="54"/>
  <c r="F33" i="54" s="1"/>
  <c r="E31" i="54"/>
  <c r="F31" i="54" s="1"/>
  <c r="E29" i="54"/>
  <c r="F29" i="54" s="1"/>
  <c r="E27" i="54"/>
  <c r="F27" i="54" s="1"/>
  <c r="E25" i="54"/>
  <c r="F25" i="54" s="1"/>
  <c r="E23" i="54"/>
  <c r="F23" i="54" s="1"/>
  <c r="E21" i="54"/>
  <c r="F21" i="54" s="1"/>
  <c r="E19" i="54"/>
  <c r="F19" i="54" s="1"/>
  <c r="E17" i="54"/>
  <c r="F17" i="54" s="1"/>
  <c r="E15" i="54"/>
  <c r="F15" i="54" s="1"/>
  <c r="E14" i="54"/>
  <c r="E13" i="54"/>
  <c r="F13" i="54" s="1"/>
  <c r="E10" i="54"/>
  <c r="E7" i="54"/>
  <c r="F7" i="54" s="1"/>
  <c r="E5" i="54"/>
  <c r="E35" i="54" l="1"/>
  <c r="F5" i="54"/>
  <c r="R16" i="1" l="1"/>
  <c r="K14" i="4" l="1"/>
  <c r="K19" i="2" l="1"/>
  <c r="N18" i="1"/>
  <c r="S16" i="2" l="1"/>
  <c r="B19" i="2"/>
  <c r="E19" i="2"/>
  <c r="S6" i="2"/>
  <c r="S7" i="2"/>
  <c r="S8" i="2"/>
  <c r="S9" i="2"/>
  <c r="S10" i="2"/>
  <c r="S13" i="2"/>
  <c r="S14" i="2"/>
  <c r="O19" i="2"/>
  <c r="L19" i="2"/>
  <c r="J19" i="2"/>
  <c r="I19" i="2"/>
  <c r="H19" i="2"/>
  <c r="G19" i="2"/>
  <c r="S4" i="4"/>
  <c r="S5" i="4"/>
  <c r="S6" i="4"/>
  <c r="S7" i="4"/>
  <c r="S8" i="4"/>
  <c r="S9" i="4"/>
  <c r="S10" i="4"/>
  <c r="S11" i="4"/>
  <c r="S3" i="4"/>
  <c r="C14" i="4"/>
  <c r="D14" i="4"/>
  <c r="E14" i="4"/>
  <c r="F14" i="4"/>
  <c r="G14" i="4"/>
  <c r="H14" i="4"/>
  <c r="I14" i="4"/>
  <c r="J14" i="4"/>
  <c r="L14" i="4"/>
  <c r="M14" i="4"/>
  <c r="N14" i="4"/>
  <c r="O14" i="4"/>
  <c r="P14" i="4"/>
  <c r="Q14" i="4"/>
  <c r="B14" i="4"/>
  <c r="S12" i="4"/>
  <c r="M18" i="1"/>
  <c r="O18" i="1"/>
  <c r="B18" i="1"/>
  <c r="C18" i="1"/>
  <c r="E18" i="1"/>
  <c r="F18" i="1"/>
  <c r="G18" i="1"/>
  <c r="H18" i="1"/>
  <c r="I18" i="1"/>
  <c r="J18" i="1"/>
  <c r="K18" i="1"/>
  <c r="L18" i="1"/>
  <c r="D19" i="2"/>
  <c r="F19" i="2"/>
  <c r="M19" i="2"/>
  <c r="N19" i="2"/>
  <c r="P19" i="2"/>
  <c r="S11" i="2"/>
  <c r="S12" i="2"/>
  <c r="S15" i="2"/>
  <c r="R5" i="1"/>
  <c r="R6" i="1"/>
  <c r="R7" i="1"/>
  <c r="R8" i="1"/>
  <c r="R9" i="1"/>
  <c r="R10" i="1"/>
  <c r="R11" i="1"/>
  <c r="R12" i="1"/>
  <c r="R13" i="1"/>
  <c r="R14" i="1"/>
  <c r="R15" i="1"/>
  <c r="R4" i="1"/>
  <c r="S17" i="2" l="1"/>
  <c r="D18" i="1"/>
  <c r="Q19" i="2"/>
  <c r="S5" i="2"/>
  <c r="P18" i="1" l="1"/>
</calcChain>
</file>

<file path=xl/sharedStrings.xml><?xml version="1.0" encoding="utf-8"?>
<sst xmlns="http://schemas.openxmlformats.org/spreadsheetml/2006/main" count="531" uniqueCount="308">
  <si>
    <r>
      <t xml:space="preserve">Total prêts </t>
    </r>
    <r>
      <rPr>
        <sz val="8"/>
        <rFont val="Arial"/>
        <family val="2"/>
      </rPr>
      <t>hors Centre Ressources</t>
    </r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</si>
  <si>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</si>
  <si>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</si>
  <si>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</si>
  <si>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</si>
  <si>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</si>
  <si>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</si>
  <si>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</si>
  <si>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</si>
  <si>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</si>
  <si>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</si>
  <si>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</si>
  <si>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</si>
  <si>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E. Zola</t>
  </si>
  <si>
    <t>Fellini</t>
  </si>
  <si>
    <t>Victor Hugo</t>
  </si>
  <si>
    <t>Garcia Lorca</t>
  </si>
  <si>
    <t>La Gare</t>
  </si>
  <si>
    <t>Shakespeare</t>
  </si>
  <si>
    <t>Françoise Giroud</t>
  </si>
  <si>
    <t>Aimé Césaire</t>
  </si>
  <si>
    <t>Albert Camus</t>
  </si>
  <si>
    <t>J. de La Fontaine</t>
  </si>
  <si>
    <t>P. Langevin</t>
  </si>
  <si>
    <t>Total</t>
  </si>
  <si>
    <t>BCD</t>
  </si>
  <si>
    <t>Autres</t>
  </si>
  <si>
    <t>Nombre de jours ouverts</t>
  </si>
  <si>
    <t>Nombre d'heures</t>
  </si>
  <si>
    <t>Ouvertures hebdomadaires</t>
  </si>
  <si>
    <t>Entrées</t>
  </si>
  <si>
    <t>Entrées
/jour</t>
  </si>
  <si>
    <t>Entrées
/heure</t>
  </si>
  <si>
    <t>Prêts</t>
  </si>
  <si>
    <t>Prêts
/jour</t>
  </si>
  <si>
    <t>Prêts
/heure</t>
  </si>
  <si>
    <t>Commentaires</t>
  </si>
  <si>
    <t>40h30 + 3h30 le dimanche</t>
  </si>
  <si>
    <t>Federico Fellini</t>
  </si>
  <si>
    <t>26h30</t>
  </si>
  <si>
    <t>Jean-Jacques Rousseau</t>
  </si>
  <si>
    <t>William Shakespeare</t>
  </si>
  <si>
    <t>28h</t>
  </si>
  <si>
    <t>Jean de La Fontaine</t>
  </si>
  <si>
    <t>21h</t>
  </si>
  <si>
    <t>29h</t>
  </si>
  <si>
    <t>Paul Langevin</t>
  </si>
  <si>
    <t>15h30</t>
  </si>
  <si>
    <t>PLACES ASSISES</t>
  </si>
  <si>
    <t>SHON</t>
  </si>
  <si>
    <t>SU</t>
  </si>
  <si>
    <t>Places assises seules</t>
  </si>
  <si>
    <t>Sous-total places assises seules et places asises avec tables</t>
  </si>
  <si>
    <t>Places assises auditorium, salles d'animation et de vidéo collective</t>
  </si>
  <si>
    <t>Sous-total places assises animation</t>
  </si>
  <si>
    <t xml:space="preserve">Emile Zola </t>
  </si>
  <si>
    <t>Accueil, Forum, auditorium</t>
  </si>
  <si>
    <t>Adultes</t>
  </si>
  <si>
    <t>Jeunesse</t>
  </si>
  <si>
    <t>Mixtes</t>
  </si>
  <si>
    <t>Patrimoine</t>
  </si>
  <si>
    <t>Centre de ressources</t>
  </si>
  <si>
    <t>TOTAL</t>
  </si>
  <si>
    <t>SURFACES</t>
  </si>
  <si>
    <t xml:space="preserve">Baillargues </t>
  </si>
  <si>
    <t>Beaulieu</t>
  </si>
  <si>
    <t>Castries</t>
  </si>
  <si>
    <t>Clapiers</t>
  </si>
  <si>
    <t>Cournonsec</t>
  </si>
  <si>
    <t>Cournonterral</t>
  </si>
  <si>
    <t>Fabrègues</t>
  </si>
  <si>
    <t>Grabels</t>
  </si>
  <si>
    <t>Jacou</t>
  </si>
  <si>
    <t>Juvignac</t>
  </si>
  <si>
    <t>Lattes</t>
  </si>
  <si>
    <t>Lavérune</t>
  </si>
  <si>
    <t>Le Crès</t>
  </si>
  <si>
    <t>Montaud</t>
  </si>
  <si>
    <t>Pignan</t>
  </si>
  <si>
    <t>Pérols</t>
  </si>
  <si>
    <t>Restinclières</t>
  </si>
  <si>
    <t>Saint-Brès</t>
  </si>
  <si>
    <t>Saint-Drézéry</t>
  </si>
  <si>
    <t>Saussan</t>
  </si>
  <si>
    <t>Sussargues</t>
  </si>
  <si>
    <t>Vendargues</t>
  </si>
  <si>
    <t>Dossier de presse</t>
  </si>
  <si>
    <t>Jeu de société</t>
  </si>
  <si>
    <t xml:space="preserve">Monnaie ou médaille </t>
  </si>
  <si>
    <t>Objet</t>
  </si>
  <si>
    <t>DVDROM Jeunesse Prêt</t>
  </si>
  <si>
    <t>Docs Graphiques</t>
  </si>
  <si>
    <t>Musique Imprimée</t>
  </si>
  <si>
    <t>Méthode de langue Adultes</t>
  </si>
  <si>
    <t>Méthode de langue Jeunesse</t>
  </si>
  <si>
    <t>Livres Enregistrés</t>
  </si>
  <si>
    <t>CD Adultes</t>
  </si>
  <si>
    <t>CD Enfants</t>
  </si>
  <si>
    <t>DVD Adultes</t>
  </si>
  <si>
    <t>DVD Enfants</t>
  </si>
  <si>
    <t>Cassette audio</t>
  </si>
  <si>
    <t>DVDROM Jeunesse Consultation</t>
  </si>
  <si>
    <t>DVDROM Adulte Consultation</t>
  </si>
  <si>
    <t>Jeux vidéo Consultation</t>
  </si>
  <si>
    <t>Manuscrits</t>
  </si>
  <si>
    <t>F. Fellini</t>
  </si>
  <si>
    <t xml:space="preserve">Adultes </t>
  </si>
  <si>
    <t>Chercheurs</t>
  </si>
  <si>
    <t>Collectivités</t>
  </si>
  <si>
    <t>Enfants</t>
  </si>
  <si>
    <t>Jeunes</t>
  </si>
  <si>
    <t>Personnel</t>
  </si>
  <si>
    <t>Classes crèches</t>
  </si>
  <si>
    <t>Ass. maternelles</t>
  </si>
  <si>
    <t xml:space="preserve">DVDROM Adultes Prêt </t>
  </si>
  <si>
    <t>Docs Cartographiques</t>
  </si>
  <si>
    <t>Microformes</t>
  </si>
  <si>
    <t>Livres précieux</t>
  </si>
  <si>
    <t>ALBUMS</t>
  </si>
  <si>
    <t>ART ET LOISIRS</t>
  </si>
  <si>
    <t>HISTOIRE GEO</t>
  </si>
  <si>
    <t>INCONTOURNABLES</t>
  </si>
  <si>
    <t>JEUX VIDEO</t>
  </si>
  <si>
    <t>LANGUES ETRANGERES</t>
  </si>
  <si>
    <t>PHILO PSYCHO</t>
  </si>
  <si>
    <t>SCIENCES ET TECHNIQUES</t>
  </si>
  <si>
    <t>SOCIETE</t>
  </si>
  <si>
    <t>BD AD</t>
  </si>
  <si>
    <t>BD JE</t>
  </si>
  <si>
    <t>ROMANS JEUNESSE</t>
  </si>
  <si>
    <t>DOCUMENTAIRES JEUNESSE</t>
  </si>
  <si>
    <t>LITTERATURE</t>
  </si>
  <si>
    <t xml:space="preserve">EDITIONS ADAPTEES </t>
  </si>
  <si>
    <t>CD (TOTAL)</t>
  </si>
  <si>
    <t>DVD (TOTAL)</t>
  </si>
  <si>
    <t xml:space="preserve">SUGGESTIONS </t>
  </si>
  <si>
    <t>Jean Giono</t>
  </si>
  <si>
    <t xml:space="preserve">Toutes localisations </t>
  </si>
  <si>
    <t>PARASCOLAIRE</t>
  </si>
  <si>
    <t xml:space="preserve">. </t>
  </si>
  <si>
    <t>Total entrées</t>
  </si>
  <si>
    <t>Montpellier</t>
  </si>
  <si>
    <t>Total général</t>
  </si>
  <si>
    <t xml:space="preserve">Montpellier </t>
  </si>
  <si>
    <t>BD AD + JE</t>
  </si>
  <si>
    <t>Que sais-je</t>
  </si>
  <si>
    <t>TOTAL
exemplaires Quartiers</t>
  </si>
  <si>
    <t>Localisation</t>
  </si>
  <si>
    <t>Nombre
Abonnements</t>
  </si>
  <si>
    <t>Total
Abonnements</t>
  </si>
  <si>
    <t xml:space="preserve">Total
Titres </t>
  </si>
  <si>
    <t xml:space="preserve">AIME CESAIRE </t>
  </si>
  <si>
    <t xml:space="preserve">ALBERT CAMUS  </t>
  </si>
  <si>
    <t>ECOLES</t>
  </si>
  <si>
    <t>FORUM ACTUALITE</t>
  </si>
  <si>
    <t>Etrangers</t>
  </si>
  <si>
    <t xml:space="preserve">FRANCOISE GIROUD </t>
  </si>
  <si>
    <t xml:space="preserve">GEORGE SAND  </t>
  </si>
  <si>
    <t xml:space="preserve">LA GARE </t>
  </si>
  <si>
    <t>PATRIMOINE &amp; RECHERCHE</t>
  </si>
  <si>
    <t xml:space="preserve">VICTOR HUGO </t>
  </si>
  <si>
    <t>Ouvertures hebdomadaires réservées aux accueils de classes</t>
  </si>
  <si>
    <t>F. Giroud</t>
  </si>
  <si>
    <t>V. Hugo</t>
  </si>
  <si>
    <t>W. Shakespeare</t>
  </si>
  <si>
    <t>J.J. Rousseau</t>
  </si>
  <si>
    <t>J. Giono</t>
  </si>
  <si>
    <t>G. Sand</t>
  </si>
  <si>
    <t>F. Garcia Lorca</t>
  </si>
  <si>
    <t>A. Césaire</t>
  </si>
  <si>
    <t>A. Camus</t>
  </si>
  <si>
    <t>George Sand</t>
  </si>
  <si>
    <t>Visites</t>
  </si>
  <si>
    <t>Pages vues</t>
  </si>
  <si>
    <t>% d'abonnés de la ville siège de la médiathèque du réseau par rapport au total des abonnés de cette médiathèque</t>
  </si>
  <si>
    <t>LIVRES CINEMA</t>
  </si>
  <si>
    <t>LIVRES MUSIQUE</t>
  </si>
  <si>
    <t>MUSIQUE AFRO-AMERICAINE</t>
  </si>
  <si>
    <t>CHANSON FRANCAISE</t>
  </si>
  <si>
    <t>MUSIQUE POUR ENFANTS</t>
  </si>
  <si>
    <t>MUSIQUE CLASSIQUE</t>
  </si>
  <si>
    <t>MUSIQUES DU MONDE</t>
  </si>
  <si>
    <t>ROCK RAP</t>
  </si>
  <si>
    <t xml:space="preserve">DVD FICTION </t>
  </si>
  <si>
    <t>DVD DOCUMENTAIRES</t>
  </si>
  <si>
    <t>DVD MUSIQUE ET DANSE</t>
  </si>
  <si>
    <t xml:space="preserve">Jeu video </t>
  </si>
  <si>
    <t>Liseuses</t>
  </si>
  <si>
    <t>Publications en séries  Jeunesse</t>
  </si>
  <si>
    <t>Publications en séries  Adultes</t>
  </si>
  <si>
    <t>Livres Imprimés Adultes</t>
  </si>
  <si>
    <t>Livres Imprimés  Enfants</t>
  </si>
  <si>
    <t xml:space="preserve">JEAN GIONO </t>
  </si>
  <si>
    <t>Total abonnements</t>
  </si>
  <si>
    <t>Total titres différents</t>
  </si>
  <si>
    <t>Camus</t>
  </si>
  <si>
    <t>La Fontaine</t>
  </si>
  <si>
    <t>Hugo</t>
  </si>
  <si>
    <t>Césaire</t>
  </si>
  <si>
    <t>Sand</t>
  </si>
  <si>
    <t>Rousseau</t>
  </si>
  <si>
    <t>Giroud</t>
  </si>
  <si>
    <t>Giono</t>
  </si>
  <si>
    <t xml:space="preserve">* hors Ressources électroniques, Périodiques, Achats patrimoniaux </t>
  </si>
  <si>
    <t>ROMANS Etrangers + SF</t>
  </si>
  <si>
    <r>
      <t>Places assises avec tables (</t>
    </r>
    <r>
      <rPr>
        <sz val="8"/>
        <rFont val="Arial"/>
        <family val="2"/>
      </rPr>
      <t>y compris OPAC, Internet, multimédia, écoute musique)</t>
    </r>
  </si>
  <si>
    <t xml:space="preserve">PAUL LANGEVIN </t>
  </si>
  <si>
    <t>Amplitude d'ouverture maximale du réseau</t>
  </si>
  <si>
    <t>47h</t>
  </si>
  <si>
    <t>dont Réassort</t>
  </si>
  <si>
    <t>dont  Recherche</t>
  </si>
  <si>
    <t>ROMANS Français + POLICIERS</t>
  </si>
  <si>
    <t>DVD FICTION JE</t>
  </si>
  <si>
    <t>Partitions précieuses</t>
  </si>
  <si>
    <t>Exemplaires
acquis en commission</t>
  </si>
  <si>
    <t xml:space="preserve">Exemplaires multiples 
</t>
  </si>
  <si>
    <t>Total 2014</t>
  </si>
  <si>
    <t>TOTAL
 2014</t>
  </si>
  <si>
    <t>Au 31/12/2014</t>
  </si>
  <si>
    <t>TOTAL 2014</t>
  </si>
  <si>
    <t>Communes Métropole hors Montpellier</t>
  </si>
  <si>
    <t>Total Métropole</t>
  </si>
  <si>
    <t>Communes Hérault Hors Métropole</t>
  </si>
  <si>
    <t>Hérault hors Métropole</t>
  </si>
  <si>
    <t xml:space="preserve">EMILE ZOLA </t>
  </si>
  <si>
    <t>Ecoles</t>
  </si>
  <si>
    <t>FEDERICO FELLINI</t>
  </si>
  <si>
    <t xml:space="preserve">FEDERICO GARCIA LORCA </t>
  </si>
  <si>
    <t xml:space="preserve">JEAN JACQUES ROUSSEAU </t>
  </si>
  <si>
    <t>JEAN DE LA FONTAINE</t>
  </si>
  <si>
    <t xml:space="preserve">WILLIAM SHAKESPEARE </t>
  </si>
  <si>
    <t>Montferrier-sur-Lez</t>
  </si>
  <si>
    <t>Castelnau-le-Lez</t>
  </si>
  <si>
    <t>Prades-le-Lez</t>
  </si>
  <si>
    <t>Villeneuve-lès-Maguelone</t>
  </si>
  <si>
    <t>COMMISSION</t>
  </si>
  <si>
    <t>NB titres commandés</t>
  </si>
  <si>
    <t xml:space="preserve">TOTAL
exemplaires Ecoles </t>
  </si>
  <si>
    <t>TOTAL
exemplaires RESEAU</t>
  </si>
  <si>
    <t>MULTIPLES Exemplaires</t>
  </si>
  <si>
    <t>TOTAL
ex COM + Multiples</t>
  </si>
  <si>
    <t xml:space="preserve">Moy Nb exemp/
titres </t>
  </si>
  <si>
    <t>% du domaine/Total des acq</t>
  </si>
  <si>
    <t>PARTITIONDS</t>
  </si>
  <si>
    <t>FDS REGIONAL RESEAU 
Prêt + Occitanie</t>
  </si>
  <si>
    <t>TOTAL
exemplaires
EZ+FE</t>
  </si>
  <si>
    <t>ENTREES - 2015</t>
  </si>
  <si>
    <t>Total 2015</t>
  </si>
  <si>
    <t>TOTAL
 2015</t>
  </si>
  <si>
    <t>Evolution 2015/2014</t>
  </si>
  <si>
    <t>TOTAL 2015</t>
  </si>
  <si>
    <t>Evolution 2015/14</t>
  </si>
  <si>
    <t>ABONNES ACTIFS AU MOINS 1 JOUR - 2015</t>
  </si>
  <si>
    <t>EMPRUNTEURS ACTIFS AU MOINS 1 PRÊT - 2015</t>
  </si>
  <si>
    <t>ABONNES AU 31/12/2015 PAR CATEGORIES D'ABONNES</t>
  </si>
  <si>
    <t>ABONNES AU 31/12/2015 PAR COMMUNES</t>
  </si>
  <si>
    <t>Murviel-lès-Montpellier</t>
  </si>
  <si>
    <t>Saint Geniès des Mourgues</t>
  </si>
  <si>
    <t>Saint Georges d'Orques</t>
  </si>
  <si>
    <t>Saint Jean de Védas</t>
  </si>
  <si>
    <t>ABONNES AU 31/12/2015 PAR COMMUNES - RECAPITULATIF</t>
  </si>
  <si>
    <t>BATIMENTS - SURFACES ET PLACES ASSISES - 2015</t>
  </si>
  <si>
    <t xml:space="preserve">Places assises sur les tapis (salles bébés lecteurs, heure du conte, espace rencontre) </t>
  </si>
  <si>
    <t>RECAPITULATIF DES JOURS ET HEURES D'OUVERTURE - RESEAU DES MEDIATHEQUES - 2015</t>
  </si>
  <si>
    <t>9 à 20</t>
  </si>
  <si>
    <t>Fermeture travaux 29 mars -24 août</t>
  </si>
  <si>
    <t xml:space="preserve">Fermeture travaux 12 juillet-21 octobre
</t>
  </si>
  <si>
    <t>Fermeture pour reconstruction le 20 juin</t>
  </si>
  <si>
    <t>275 jours</t>
  </si>
  <si>
    <t>2 098h</t>
  </si>
  <si>
    <t>COLLECTION AU 31/12/2015</t>
  </si>
  <si>
    <t>ACQUISITIONS COURANTES - 2015*</t>
  </si>
  <si>
    <t>ROMANS + DOCS J</t>
  </si>
  <si>
    <t>EDITIONS ADAPTEES J</t>
  </si>
  <si>
    <t>SCENE LOCALE</t>
  </si>
  <si>
    <t>JOUETS + JEUX SOCIETE
 réseau</t>
  </si>
  <si>
    <t>HMARCHE RE +FE +LIV JE</t>
  </si>
  <si>
    <t>PNB (livres numériques)</t>
  </si>
  <si>
    <t>Zola Forum</t>
  </si>
  <si>
    <t>Zola Recherche</t>
  </si>
  <si>
    <t>Zola centre de ressources</t>
  </si>
  <si>
    <t>Langevin</t>
  </si>
  <si>
    <r>
      <t xml:space="preserve">ACQUISITIONS COMMISSIONS  - 2015 - TOUS DOMAINES PAR LOCALISATION *
</t>
    </r>
    <r>
      <rPr>
        <sz val="9"/>
        <rFont val="Arial"/>
        <family val="2"/>
      </rPr>
      <t>* hors ressources électroniques, périodiques, achats patrimoniaux</t>
    </r>
  </si>
  <si>
    <r>
      <t xml:space="preserve">Zola
</t>
    </r>
    <r>
      <rPr>
        <sz val="9"/>
        <rFont val="Arial"/>
        <family val="2"/>
      </rPr>
      <t>(dont PNB et suggestions)</t>
    </r>
  </si>
  <si>
    <t>PERIODIQUES - 2015</t>
  </si>
  <si>
    <t>Moyenne titres/abonnements : 2,59</t>
  </si>
  <si>
    <t>PERIODE</t>
  </si>
  <si>
    <t>Portail</t>
  </si>
  <si>
    <t>Ressources numériques</t>
  </si>
  <si>
    <t>Général</t>
  </si>
  <si>
    <t>dont Mémonum</t>
  </si>
  <si>
    <t>Utilisateurs uniques</t>
  </si>
  <si>
    <t>Consultations</t>
  </si>
  <si>
    <t>Mis en production le 21 mai 2015</t>
  </si>
  <si>
    <t>trimestre 1</t>
  </si>
  <si>
    <t>trimestre 2</t>
  </si>
  <si>
    <t>trimestre 3</t>
  </si>
  <si>
    <t>trimestre 4</t>
  </si>
  <si>
    <t>CONSULTATION DU SITE INTERNET ET DES RESSOURCES NUMERIQUES - 2015</t>
  </si>
  <si>
    <t>Autoformation
 (Learnorama)</t>
  </si>
  <si>
    <t>Livres 
(PNB)</t>
  </si>
  <si>
    <t>Vod 
(Arte)</t>
  </si>
  <si>
    <t>Télécharge- ments</t>
  </si>
  <si>
    <t xml:space="preserve"> Presse
(Relay)</t>
  </si>
  <si>
    <r>
      <t xml:space="preserve">PRETS - 2015 </t>
    </r>
    <r>
      <rPr>
        <b/>
        <sz val="10"/>
        <rFont val="Arial"/>
        <family val="2"/>
      </rPr>
      <t>* hors prêt numérique (34 120 prêts)</t>
    </r>
  </si>
  <si>
    <t>Emile Zola</t>
  </si>
  <si>
    <t>Jean Jacques Rousseau</t>
  </si>
  <si>
    <t>Federico Garcia Lorca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</si>
</sst>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;@"/>
    <numFmt numFmtId="165" formatCode="[$-40C]mmm\-yy;@"/>
    <numFmt numFmtId="166" formatCode="0.0%"/>
    <numFmt numFmtId="167" formatCode="_-* #,##0.00\ [$€]_-;\-* #,##0.00\ [$€]_-;_-* &quot;-&quot;??\ [$€]_-;_-@_-"/>
  </numFmts>
  <fonts count="50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9"/>
      <name val="Arial"/>
      <family val="2"/>
    </font>
    <font>
      <sz val="9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i/>
      <sz val="10"/>
      <name val="Arial"/>
      <family val="2"/>
    </font>
    <font>
      <b/>
      <sz val="10"/>
      <color indexed="9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FuturaA Bk BT"/>
    </font>
    <font>
      <b/>
      <sz val="11"/>
      <color rgb="FF0070C0"/>
      <name val="Calibri"/>
      <family val="2"/>
      <scheme val="minor"/>
    </font>
    <font>
      <sz val="9"/>
      <name val="Calibri"/>
      <family val="2"/>
    </font>
    <font>
      <i/>
      <sz val="9"/>
      <name val="Calibri"/>
      <family val="2"/>
    </font>
    <font>
      <b/>
      <sz val="10"/>
      <color theme="0"/>
      <name val="Arial"/>
      <family val="2"/>
    </font>
    <font>
      <b/>
      <sz val="8"/>
      <color theme="1"/>
      <name val="Arial"/>
      <family val="2"/>
    </font>
    <font>
      <b/>
      <sz val="9"/>
      <color theme="1"/>
      <name val="Arial"/>
      <family val="2"/>
    </font>
  </fonts>
  <fills count="5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-0.249977111117893"/>
        <bgColor indexed="64"/>
      </patternFill>
    </fill>
  </fills>
  <borders count="7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56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20" borderId="1" applyNumberFormat="0" applyAlignment="0" applyProtection="0"/>
    <xf numFmtId="0" fontId="18" fillId="0" borderId="2" applyNumberFormat="0" applyFill="0" applyAlignment="0" applyProtection="0"/>
    <xf numFmtId="0" fontId="12" fillId="21" borderId="3" applyNumberFormat="0" applyFont="0" applyAlignment="0" applyProtection="0"/>
    <xf numFmtId="0" fontId="19" fillId="7" borderId="1" applyNumberFormat="0" applyAlignment="0" applyProtection="0"/>
    <xf numFmtId="167" fontId="6" fillId="0" borderId="0" applyFont="0" applyFill="0" applyBorder="0" applyAlignment="0" applyProtection="0"/>
    <xf numFmtId="0" fontId="20" fillId="3" borderId="0" applyNumberFormat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21" fillId="22" borderId="0" applyNumberFormat="0" applyBorder="0" applyAlignment="0" applyProtection="0"/>
    <xf numFmtId="0" fontId="12" fillId="0" borderId="0"/>
    <xf numFmtId="0" fontId="12" fillId="0" borderId="0"/>
    <xf numFmtId="0" fontId="14" fillId="0" borderId="0"/>
    <xf numFmtId="0" fontId="22" fillId="4" borderId="0" applyNumberFormat="0" applyBorder="0" applyAlignment="0" applyProtection="0"/>
    <xf numFmtId="0" fontId="23" fillId="20" borderId="4" applyNumberFormat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5" applyNumberFormat="0" applyFill="0" applyAlignment="0" applyProtection="0"/>
    <xf numFmtId="0" fontId="27" fillId="0" borderId="6" applyNumberFormat="0" applyFill="0" applyAlignment="0" applyProtection="0"/>
    <xf numFmtId="0" fontId="28" fillId="0" borderId="7" applyNumberFormat="0" applyFill="0" applyAlignment="0" applyProtection="0"/>
    <xf numFmtId="0" fontId="28" fillId="0" borderId="0" applyNumberFormat="0" applyFill="0" applyBorder="0" applyAlignment="0" applyProtection="0"/>
    <xf numFmtId="0" fontId="29" fillId="0" borderId="8" applyNumberFormat="0" applyFill="0" applyAlignment="0" applyProtection="0"/>
    <xf numFmtId="0" fontId="30" fillId="23" borderId="9" applyNumberFormat="0" applyAlignment="0" applyProtection="0"/>
    <xf numFmtId="0" fontId="6" fillId="0" borderId="0"/>
    <xf numFmtId="0" fontId="6" fillId="0" borderId="0"/>
    <xf numFmtId="0" fontId="43" fillId="0" borderId="0"/>
    <xf numFmtId="0" fontId="5" fillId="0" borderId="0"/>
    <xf numFmtId="167" fontId="6" fillId="0" borderId="0" applyFont="0" applyFill="0" applyBorder="0" applyAlignment="0" applyProtection="0"/>
    <xf numFmtId="0" fontId="4" fillId="0" borderId="0"/>
    <xf numFmtId="0" fontId="3" fillId="0" borderId="0"/>
    <xf numFmtId="0" fontId="2" fillId="0" borderId="0"/>
    <xf numFmtId="0" fontId="1" fillId="0" borderId="0"/>
  </cellStyleXfs>
  <cellXfs count="485">
    <xf numFmtId="0" fontId="0" fillId="0" borderId="0" xfId="0"/>
    <xf numFmtId="1" fontId="0" fillId="0" borderId="0" xfId="0" applyNumberFormat="1"/>
    <xf numFmtId="0" fontId="7" fillId="0" borderId="0" xfId="0" applyFont="1"/>
    <xf numFmtId="3" fontId="7" fillId="0" borderId="0" xfId="0" applyNumberFormat="1" applyFont="1"/>
    <xf numFmtId="0" fontId="0" fillId="0" borderId="0" xfId="0" applyAlignment="1">
      <alignment wrapText="1"/>
    </xf>
    <xf numFmtId="3" fontId="0" fillId="0" borderId="12" xfId="0" applyNumberFormat="1" applyBorder="1"/>
    <xf numFmtId="3" fontId="0" fillId="0" borderId="0" xfId="0" applyNumberFormat="1"/>
    <xf numFmtId="3" fontId="7" fillId="24" borderId="12" xfId="0" applyNumberFormat="1" applyFont="1" applyFill="1" applyBorder="1"/>
    <xf numFmtId="3" fontId="7" fillId="0" borderId="0" xfId="0" applyNumberFormat="1" applyFont="1" applyFill="1" applyBorder="1"/>
    <xf numFmtId="3" fontId="7" fillId="24" borderId="12" xfId="0" applyNumberFormat="1" applyFont="1" applyFill="1" applyBorder="1" applyAlignment="1">
      <alignment horizontal="center"/>
    </xf>
    <xf numFmtId="3" fontId="0" fillId="24" borderId="12" xfId="0" applyNumberFormat="1" applyFill="1" applyBorder="1"/>
    <xf numFmtId="0" fontId="0" fillId="0" borderId="12" xfId="0" applyBorder="1"/>
    <xf numFmtId="3" fontId="12" fillId="0" borderId="12" xfId="0" applyNumberFormat="1" applyFont="1" applyFill="1" applyBorder="1"/>
    <xf numFmtId="0" fontId="0" fillId="0" borderId="0" xfId="0" applyFill="1"/>
    <xf numFmtId="0" fontId="0" fillId="0" borderId="0" xfId="0" applyBorder="1"/>
    <xf numFmtId="3" fontId="0" fillId="0" borderId="0" xfId="0" applyNumberFormat="1" applyBorder="1"/>
    <xf numFmtId="0" fontId="0" fillId="0" borderId="0" xfId="0" applyFill="1" applyBorder="1"/>
    <xf numFmtId="0" fontId="12" fillId="0" borderId="0" xfId="0" applyFont="1"/>
    <xf numFmtId="3" fontId="0" fillId="26" borderId="12" xfId="0" applyNumberFormat="1" applyFill="1" applyBorder="1"/>
    <xf numFmtId="0" fontId="31" fillId="0" borderId="22" xfId="0" applyFont="1" applyBorder="1"/>
    <xf numFmtId="0" fontId="12" fillId="0" borderId="0" xfId="0" applyFont="1" applyFill="1" applyBorder="1"/>
    <xf numFmtId="165" fontId="7" fillId="0" borderId="22" xfId="0" applyNumberFormat="1" applyFont="1" applyBorder="1"/>
    <xf numFmtId="3" fontId="0" fillId="0" borderId="22" xfId="0" applyNumberFormat="1" applyBorder="1" applyAlignment="1">
      <alignment wrapText="1"/>
    </xf>
    <xf numFmtId="3" fontId="7" fillId="24" borderId="22" xfId="0" applyNumberFormat="1" applyFont="1" applyFill="1" applyBorder="1" applyAlignment="1">
      <alignment wrapText="1"/>
    </xf>
    <xf numFmtId="3" fontId="7" fillId="26" borderId="22" xfId="0" applyNumberFormat="1" applyFont="1" applyFill="1" applyBorder="1" applyAlignment="1">
      <alignment wrapText="1"/>
    </xf>
    <xf numFmtId="3" fontId="12" fillId="26" borderId="12" xfId="0" applyNumberFormat="1" applyFont="1" applyFill="1" applyBorder="1" applyAlignment="1">
      <alignment horizontal="center"/>
    </xf>
    <xf numFmtId="3" fontId="7" fillId="24" borderId="22" xfId="0" applyNumberFormat="1" applyFont="1" applyFill="1" applyBorder="1"/>
    <xf numFmtId="3" fontId="9" fillId="0" borderId="25" xfId="0" applyNumberFormat="1" applyFont="1" applyBorder="1" applyAlignment="1">
      <alignment wrapText="1"/>
    </xf>
    <xf numFmtId="3" fontId="7" fillId="24" borderId="27" xfId="0" applyNumberFormat="1" applyFont="1" applyFill="1" applyBorder="1"/>
    <xf numFmtId="3" fontId="7" fillId="24" borderId="26" xfId="0" applyNumberFormat="1" applyFont="1" applyFill="1" applyBorder="1"/>
    <xf numFmtId="3" fontId="7" fillId="24" borderId="23" xfId="0" applyNumberFormat="1" applyFont="1" applyFill="1" applyBorder="1"/>
    <xf numFmtId="3" fontId="0" fillId="0" borderId="12" xfId="0" applyNumberFormat="1" applyFill="1" applyBorder="1"/>
    <xf numFmtId="3" fontId="7" fillId="0" borderId="23" xfId="0" applyNumberFormat="1" applyFont="1" applyFill="1" applyBorder="1"/>
    <xf numFmtId="3" fontId="0" fillId="27" borderId="12" xfId="0" applyNumberFormat="1" applyFill="1" applyBorder="1"/>
    <xf numFmtId="3" fontId="0" fillId="28" borderId="12" xfId="0" applyNumberFormat="1" applyFill="1" applyBorder="1"/>
    <xf numFmtId="3" fontId="0" fillId="29" borderId="12" xfId="0" applyNumberFormat="1" applyFill="1" applyBorder="1"/>
    <xf numFmtId="0" fontId="7" fillId="0" borderId="0" xfId="0" applyFont="1" applyFill="1" applyBorder="1"/>
    <xf numFmtId="3" fontId="12" fillId="0" borderId="0" xfId="0" applyNumberFormat="1" applyFont="1" applyFill="1" applyBorder="1"/>
    <xf numFmtId="3" fontId="7" fillId="0" borderId="20" xfId="0" applyNumberFormat="1" applyFont="1" applyFill="1" applyBorder="1" applyAlignment="1">
      <alignment horizontal="center"/>
    </xf>
    <xf numFmtId="3" fontId="7" fillId="0" borderId="14" xfId="0" applyNumberFormat="1" applyFont="1" applyFill="1" applyBorder="1"/>
    <xf numFmtId="0" fontId="12" fillId="0" borderId="0" xfId="35"/>
    <xf numFmtId="3" fontId="12" fillId="0" borderId="0" xfId="35" applyNumberFormat="1"/>
    <xf numFmtId="0" fontId="7" fillId="0" borderId="0" xfId="35" applyFont="1"/>
    <xf numFmtId="0" fontId="34" fillId="0" borderId="0" xfId="36" applyFont="1"/>
    <xf numFmtId="0" fontId="34" fillId="0" borderId="0" xfId="36" applyFont="1" applyAlignment="1">
      <alignment horizontal="center" vertical="center"/>
    </xf>
    <xf numFmtId="0" fontId="33" fillId="0" borderId="13" xfId="36" applyFont="1" applyBorder="1"/>
    <xf numFmtId="0" fontId="34" fillId="0" borderId="13" xfId="36" applyFont="1" applyBorder="1" applyAlignment="1">
      <alignment horizontal="center"/>
    </xf>
    <xf numFmtId="0" fontId="33" fillId="0" borderId="26" xfId="36" applyFont="1" applyBorder="1"/>
    <xf numFmtId="0" fontId="34" fillId="0" borderId="26" xfId="36" applyFont="1" applyBorder="1" applyAlignment="1">
      <alignment horizontal="center"/>
    </xf>
    <xf numFmtId="0" fontId="33" fillId="0" borderId="12" xfId="36" applyFont="1" applyBorder="1"/>
    <xf numFmtId="0" fontId="34" fillId="0" borderId="12" xfId="36" applyFont="1" applyBorder="1" applyAlignment="1">
      <alignment horizontal="center"/>
    </xf>
    <xf numFmtId="0" fontId="10" fillId="0" borderId="50" xfId="36" applyFont="1" applyBorder="1" applyAlignment="1">
      <alignment horizontal="center" vertical="center" wrapText="1"/>
    </xf>
    <xf numFmtId="0" fontId="7" fillId="0" borderId="0" xfId="35" applyFont="1" applyAlignment="1">
      <alignment horizontal="center"/>
    </xf>
    <xf numFmtId="164" fontId="7" fillId="0" borderId="20" xfId="0" applyNumberFormat="1" applyFont="1" applyBorder="1"/>
    <xf numFmtId="0" fontId="7" fillId="0" borderId="13" xfId="0" applyNumberFormat="1" applyFont="1" applyBorder="1" applyAlignment="1">
      <alignment horizontal="center" vertical="center" textRotation="90" wrapText="1"/>
    </xf>
    <xf numFmtId="0" fontId="11" fillId="0" borderId="0" xfId="0" applyFont="1" applyBorder="1" applyAlignment="1">
      <alignment horizontal="center"/>
    </xf>
    <xf numFmtId="3" fontId="7" fillId="24" borderId="13" xfId="0" applyNumberFormat="1" applyFont="1" applyFill="1" applyBorder="1" applyAlignment="1">
      <alignment horizontal="center" wrapText="1"/>
    </xf>
    <xf numFmtId="3" fontId="7" fillId="26" borderId="13" xfId="0" applyNumberFormat="1" applyFont="1" applyFill="1" applyBorder="1" applyAlignment="1">
      <alignment horizontal="center" wrapText="1"/>
    </xf>
    <xf numFmtId="3" fontId="9" fillId="0" borderId="14" xfId="0" applyNumberFormat="1" applyFont="1" applyBorder="1" applyAlignment="1">
      <alignment wrapText="1"/>
    </xf>
    <xf numFmtId="0" fontId="7" fillId="24" borderId="13" xfId="0" applyNumberFormat="1" applyFont="1" applyFill="1" applyBorder="1" applyAlignment="1">
      <alignment horizontal="center" vertical="center" textRotation="90" wrapText="1"/>
    </xf>
    <xf numFmtId="0" fontId="7" fillId="27" borderId="13" xfId="0" applyNumberFormat="1" applyFont="1" applyFill="1" applyBorder="1" applyAlignment="1">
      <alignment horizontal="center" vertical="center" textRotation="90" wrapText="1"/>
    </xf>
    <xf numFmtId="0" fontId="7" fillId="28" borderId="13" xfId="0" applyNumberFormat="1" applyFont="1" applyFill="1" applyBorder="1" applyAlignment="1">
      <alignment horizontal="center" vertical="center" textRotation="90" wrapText="1"/>
    </xf>
    <xf numFmtId="0" fontId="7" fillId="29" borderId="13" xfId="0" applyNumberFormat="1" applyFont="1" applyFill="1" applyBorder="1" applyAlignment="1">
      <alignment horizontal="center" vertical="center" textRotation="90" wrapText="1"/>
    </xf>
    <xf numFmtId="0" fontId="7" fillId="0" borderId="13" xfId="0" applyNumberFormat="1" applyFont="1" applyFill="1" applyBorder="1" applyAlignment="1">
      <alignment horizontal="center" vertical="center" textRotation="90" wrapText="1"/>
    </xf>
    <xf numFmtId="165" fontId="32" fillId="0" borderId="22" xfId="0" applyNumberFormat="1" applyFont="1" applyBorder="1"/>
    <xf numFmtId="0" fontId="31" fillId="0" borderId="13" xfId="0" applyNumberFormat="1" applyFont="1" applyFill="1" applyBorder="1" applyAlignment="1">
      <alignment horizontal="center" vertical="center" textRotation="90" wrapText="1"/>
    </xf>
    <xf numFmtId="0" fontId="0" fillId="0" borderId="20" xfId="0" applyBorder="1"/>
    <xf numFmtId="0" fontId="7" fillId="26" borderId="13" xfId="0" applyNumberFormat="1" applyFont="1" applyFill="1" applyBorder="1" applyAlignment="1">
      <alignment horizontal="center" vertical="center" textRotation="90" wrapText="1"/>
    </xf>
    <xf numFmtId="0" fontId="7" fillId="0" borderId="22" xfId="0" applyFont="1" applyFill="1" applyBorder="1" applyAlignment="1">
      <alignment wrapText="1"/>
    </xf>
    <xf numFmtId="0" fontId="7" fillId="24" borderId="22" xfId="0" applyFont="1" applyFill="1" applyBorder="1" applyAlignment="1">
      <alignment wrapText="1"/>
    </xf>
    <xf numFmtId="0" fontId="7" fillId="24" borderId="25" xfId="0" applyFont="1" applyFill="1" applyBorder="1" applyAlignment="1">
      <alignment wrapText="1"/>
    </xf>
    <xf numFmtId="3" fontId="7" fillId="26" borderId="12" xfId="0" applyNumberFormat="1" applyFont="1" applyFill="1" applyBorder="1" applyAlignment="1">
      <alignment vertical="center"/>
    </xf>
    <xf numFmtId="0" fontId="12" fillId="0" borderId="0" xfId="0" applyFont="1" applyBorder="1" applyAlignment="1">
      <alignment vertical="top" wrapText="1"/>
    </xf>
    <xf numFmtId="1" fontId="0" fillId="0" borderId="0" xfId="0" applyNumberFormat="1" applyFill="1" applyBorder="1" applyProtection="1"/>
    <xf numFmtId="0" fontId="7" fillId="0" borderId="0" xfId="0" applyFont="1" applyFill="1" applyBorder="1" applyAlignment="1" applyProtection="1">
      <alignment horizontal="center" vertical="center"/>
    </xf>
    <xf numFmtId="0" fontId="38" fillId="0" borderId="0" xfId="0" applyFont="1" applyFill="1" applyBorder="1" applyAlignment="1" applyProtection="1">
      <alignment horizontal="center" vertical="center"/>
    </xf>
    <xf numFmtId="1" fontId="7" fillId="0" borderId="0" xfId="0" applyNumberFormat="1" applyFont="1" applyFill="1" applyBorder="1" applyAlignment="1" applyProtection="1">
      <alignment horizontal="center" vertical="center" wrapText="1"/>
    </xf>
    <xf numFmtId="1" fontId="39" fillId="0" borderId="0" xfId="0" applyNumberFormat="1" applyFont="1" applyFill="1" applyBorder="1" applyAlignment="1" applyProtection="1">
      <alignment horizontal="center" vertical="center" wrapText="1"/>
    </xf>
    <xf numFmtId="165" fontId="7" fillId="0" borderId="0" xfId="0" applyNumberFormat="1" applyFont="1" applyFill="1" applyBorder="1"/>
    <xf numFmtId="3" fontId="0" fillId="32" borderId="12" xfId="0" applyNumberFormat="1" applyFill="1" applyBorder="1"/>
    <xf numFmtId="3" fontId="0" fillId="31" borderId="12" xfId="0" applyNumberFormat="1" applyFill="1" applyBorder="1"/>
    <xf numFmtId="0" fontId="7" fillId="31" borderId="13" xfId="0" applyNumberFormat="1" applyFont="1" applyFill="1" applyBorder="1" applyAlignment="1">
      <alignment horizontal="center" vertical="center" textRotation="90" wrapText="1"/>
    </xf>
    <xf numFmtId="0" fontId="7" fillId="32" borderId="13" xfId="0" applyNumberFormat="1" applyFont="1" applyFill="1" applyBorder="1" applyAlignment="1">
      <alignment horizontal="center" vertical="center" textRotation="90" wrapText="1"/>
    </xf>
    <xf numFmtId="3" fontId="7" fillId="24" borderId="14" xfId="0" applyNumberFormat="1" applyFont="1" applyFill="1" applyBorder="1" applyAlignment="1">
      <alignment horizontal="center" vertical="center"/>
    </xf>
    <xf numFmtId="0" fontId="0" fillId="0" borderId="0" xfId="0"/>
    <xf numFmtId="0" fontId="33" fillId="0" borderId="33" xfId="36" applyFont="1" applyBorder="1"/>
    <xf numFmtId="0" fontId="34" fillId="0" borderId="33" xfId="36" applyFont="1" applyBorder="1" applyAlignment="1">
      <alignment horizontal="center"/>
    </xf>
    <xf numFmtId="1" fontId="35" fillId="24" borderId="53" xfId="36" applyNumberFormat="1" applyFont="1" applyFill="1" applyBorder="1" applyAlignment="1">
      <alignment horizontal="center"/>
    </xf>
    <xf numFmtId="0" fontId="35" fillId="24" borderId="44" xfId="36" applyFont="1" applyFill="1" applyBorder="1" applyAlignment="1">
      <alignment horizontal="center"/>
    </xf>
    <xf numFmtId="0" fontId="34" fillId="0" borderId="0" xfId="36" applyFont="1" applyFill="1" applyBorder="1" applyAlignment="1">
      <alignment horizontal="center" vertical="center"/>
    </xf>
    <xf numFmtId="0" fontId="10" fillId="24" borderId="13" xfId="36" applyFont="1" applyFill="1" applyBorder="1"/>
    <xf numFmtId="0" fontId="10" fillId="24" borderId="26" xfId="36" applyFont="1" applyFill="1" applyBorder="1"/>
    <xf numFmtId="10" fontId="37" fillId="0" borderId="26" xfId="0" applyNumberFormat="1" applyFont="1" applyFill="1" applyBorder="1"/>
    <xf numFmtId="0" fontId="7" fillId="0" borderId="0" xfId="0" applyFont="1" applyFill="1" applyBorder="1" applyAlignment="1">
      <alignment horizontal="right"/>
    </xf>
    <xf numFmtId="3" fontId="7" fillId="0" borderId="0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0" fillId="0" borderId="0" xfId="0" applyFill="1" applyAlignment="1">
      <alignment horizontal="right"/>
    </xf>
    <xf numFmtId="0" fontId="11" fillId="0" borderId="0" xfId="35" applyFont="1" applyBorder="1" applyAlignment="1">
      <alignment horizontal="center" vertical="center"/>
    </xf>
    <xf numFmtId="3" fontId="0" fillId="0" borderId="20" xfId="0" applyNumberFormat="1" applyBorder="1"/>
    <xf numFmtId="3" fontId="0" fillId="0" borderId="22" xfId="0" applyNumberFormat="1" applyBorder="1"/>
    <xf numFmtId="3" fontId="0" fillId="27" borderId="22" xfId="0" applyNumberFormat="1" applyFill="1" applyBorder="1"/>
    <xf numFmtId="3" fontId="0" fillId="26" borderId="22" xfId="0" applyNumberFormat="1" applyFill="1" applyBorder="1"/>
    <xf numFmtId="3" fontId="0" fillId="31" borderId="22" xfId="0" applyNumberFormat="1" applyFill="1" applyBorder="1"/>
    <xf numFmtId="3" fontId="7" fillId="24" borderId="23" xfId="0" applyNumberFormat="1" applyFont="1" applyFill="1" applyBorder="1" applyAlignment="1">
      <alignment horizontal="right"/>
    </xf>
    <xf numFmtId="3" fontId="0" fillId="28" borderId="22" xfId="0" applyNumberFormat="1" applyFill="1" applyBorder="1"/>
    <xf numFmtId="3" fontId="0" fillId="32" borderId="22" xfId="0" applyNumberFormat="1" applyFill="1" applyBorder="1"/>
    <xf numFmtId="3" fontId="0" fillId="0" borderId="25" xfId="0" applyNumberFormat="1" applyBorder="1" applyAlignment="1">
      <alignment vertical="center" wrapText="1"/>
    </xf>
    <xf numFmtId="9" fontId="0" fillId="24" borderId="26" xfId="0" applyNumberFormat="1" applyFill="1" applyBorder="1" applyAlignment="1">
      <alignment vertical="center"/>
    </xf>
    <xf numFmtId="9" fontId="0" fillId="0" borderId="26" xfId="0" applyNumberFormat="1" applyBorder="1" applyAlignment="1">
      <alignment vertical="center"/>
    </xf>
    <xf numFmtId="3" fontId="0" fillId="0" borderId="27" xfId="0" applyNumberFormat="1" applyBorder="1" applyAlignment="1">
      <alignment horizontal="right" vertical="center"/>
    </xf>
    <xf numFmtId="3" fontId="0" fillId="0" borderId="22" xfId="0" applyNumberFormat="1" applyFill="1" applyBorder="1"/>
    <xf numFmtId="0" fontId="31" fillId="0" borderId="20" xfId="0" applyFont="1" applyFill="1" applyBorder="1" applyAlignment="1" applyProtection="1">
      <alignment horizontal="center" vertical="center" wrapText="1"/>
    </xf>
    <xf numFmtId="1" fontId="37" fillId="0" borderId="14" xfId="0" applyNumberFormat="1" applyFont="1" applyFill="1" applyBorder="1" applyAlignment="1" applyProtection="1">
      <alignment horizontal="center" vertical="center" textRotation="90" wrapText="1"/>
    </xf>
    <xf numFmtId="1" fontId="9" fillId="0" borderId="25" xfId="0" applyNumberFormat="1" applyFont="1" applyFill="1" applyBorder="1" applyAlignment="1" applyProtection="1">
      <alignment horizontal="left" vertical="center" wrapText="1"/>
    </xf>
    <xf numFmtId="10" fontId="37" fillId="0" borderId="26" xfId="0" applyNumberFormat="1" applyFont="1" applyBorder="1" applyAlignment="1">
      <alignment vertical="center"/>
    </xf>
    <xf numFmtId="0" fontId="35" fillId="0" borderId="0" xfId="36" applyFont="1" applyFill="1" applyBorder="1" applyAlignment="1">
      <alignment horizontal="center" vertical="center"/>
    </xf>
    <xf numFmtId="0" fontId="10" fillId="0" borderId="0" xfId="36" applyFont="1" applyFill="1" applyBorder="1"/>
    <xf numFmtId="0" fontId="35" fillId="0" borderId="0" xfId="36" applyFont="1" applyFill="1" applyBorder="1" applyAlignment="1">
      <alignment horizontal="center"/>
    </xf>
    <xf numFmtId="0" fontId="35" fillId="0" borderId="0" xfId="36" applyFont="1" applyFill="1" applyBorder="1" applyAlignment="1">
      <alignment horizontal="center" vertical="center" wrapText="1"/>
    </xf>
    <xf numFmtId="0" fontId="34" fillId="0" borderId="0" xfId="36" applyFont="1" applyFill="1" applyBorder="1"/>
    <xf numFmtId="0" fontId="7" fillId="34" borderId="59" xfId="0" applyFont="1" applyFill="1" applyBorder="1" applyAlignment="1">
      <alignment horizontal="center" vertical="center"/>
    </xf>
    <xf numFmtId="0" fontId="7" fillId="34" borderId="36" xfId="0" applyFont="1" applyFill="1" applyBorder="1" applyAlignment="1">
      <alignment horizontal="center" vertical="center"/>
    </xf>
    <xf numFmtId="0" fontId="7" fillId="34" borderId="67" xfId="0" applyFont="1" applyFill="1" applyBorder="1" applyAlignment="1">
      <alignment horizontal="center" vertical="center"/>
    </xf>
    <xf numFmtId="0" fontId="7" fillId="34" borderId="50" xfId="0" applyFont="1" applyFill="1" applyBorder="1" applyAlignment="1">
      <alignment vertical="center" wrapText="1"/>
    </xf>
    <xf numFmtId="1" fontId="34" fillId="0" borderId="0" xfId="36" applyNumberFormat="1" applyFont="1"/>
    <xf numFmtId="0" fontId="6" fillId="0" borderId="26" xfId="48" applyFont="1" applyBorder="1" applyAlignment="1">
      <alignment horizontal="center" vertical="center" wrapText="1"/>
    </xf>
    <xf numFmtId="3" fontId="7" fillId="34" borderId="12" xfId="0" applyNumberFormat="1" applyFont="1" applyFill="1" applyBorder="1"/>
    <xf numFmtId="10" fontId="12" fillId="0" borderId="0" xfId="35" applyNumberFormat="1"/>
    <xf numFmtId="0" fontId="12" fillId="0" borderId="12" xfId="35" applyBorder="1"/>
    <xf numFmtId="1" fontId="12" fillId="0" borderId="12" xfId="35" applyNumberFormat="1" applyBorder="1"/>
    <xf numFmtId="166" fontId="12" fillId="0" borderId="12" xfId="35" applyNumberFormat="1" applyBorder="1"/>
    <xf numFmtId="3" fontId="12" fillId="0" borderId="12" xfId="35" applyNumberFormat="1" applyBorder="1" applyAlignment="1">
      <alignment horizontal="center"/>
    </xf>
    <xf numFmtId="0" fontId="12" fillId="36" borderId="13" xfId="35" applyFill="1" applyBorder="1" applyAlignment="1">
      <alignment horizontal="center" vertical="center" textRotation="90" wrapText="1"/>
    </xf>
    <xf numFmtId="0" fontId="6" fillId="0" borderId="0" xfId="35" applyFont="1"/>
    <xf numFmtId="0" fontId="7" fillId="0" borderId="12" xfId="35" applyFont="1" applyBorder="1" applyAlignment="1">
      <alignment horizontal="center" vertical="center" wrapText="1"/>
    </xf>
    <xf numFmtId="3" fontId="7" fillId="34" borderId="12" xfId="35" applyNumberFormat="1" applyFont="1" applyFill="1" applyBorder="1" applyAlignment="1">
      <alignment vertical="center"/>
    </xf>
    <xf numFmtId="0" fontId="7" fillId="34" borderId="12" xfId="35" applyFont="1" applyFill="1" applyBorder="1" applyAlignment="1">
      <alignment horizontal="center" vertical="center"/>
    </xf>
    <xf numFmtId="3" fontId="6" fillId="0" borderId="12" xfId="0" applyNumberFormat="1" applyFont="1" applyFill="1" applyBorder="1" applyProtection="1"/>
    <xf numFmtId="3" fontId="0" fillId="0" borderId="12" xfId="0" applyNumberFormat="1" applyFill="1" applyBorder="1" applyProtection="1"/>
    <xf numFmtId="3" fontId="7" fillId="24" borderId="12" xfId="0" applyNumberFormat="1" applyFont="1" applyFill="1" applyBorder="1" applyAlignment="1">
      <alignment vertical="center"/>
    </xf>
    <xf numFmtId="3" fontId="7" fillId="24" borderId="12" xfId="0" applyNumberFormat="1" applyFont="1" applyFill="1" applyBorder="1" applyAlignment="1">
      <alignment horizontal="center" vertical="center"/>
    </xf>
    <xf numFmtId="0" fontId="7" fillId="0" borderId="20" xfId="0" applyFont="1" applyFill="1" applyBorder="1" applyAlignment="1" applyProtection="1">
      <alignment horizontal="center" vertical="center" wrapText="1"/>
    </xf>
    <xf numFmtId="0" fontId="31" fillId="0" borderId="13" xfId="0" applyFont="1" applyFill="1" applyBorder="1" applyAlignment="1" applyProtection="1">
      <alignment horizontal="center" vertical="center" textRotation="90" wrapText="1"/>
    </xf>
    <xf numFmtId="1" fontId="31" fillId="0" borderId="13" xfId="0" applyNumberFormat="1" applyFont="1" applyFill="1" applyBorder="1" applyAlignment="1" applyProtection="1">
      <alignment horizontal="center" vertical="center" textRotation="90" wrapText="1"/>
    </xf>
    <xf numFmtId="1" fontId="9" fillId="0" borderId="14" xfId="0" applyNumberFormat="1" applyFont="1" applyFill="1" applyBorder="1" applyAlignment="1" applyProtection="1">
      <alignment horizontal="center" vertical="center" wrapText="1"/>
    </xf>
    <xf numFmtId="0" fontId="0" fillId="0" borderId="22" xfId="0" applyBorder="1"/>
    <xf numFmtId="0" fontId="7" fillId="0" borderId="22" xfId="0" applyFont="1" applyBorder="1" applyAlignment="1">
      <alignment vertical="center" wrapText="1"/>
    </xf>
    <xf numFmtId="10" fontId="9" fillId="0" borderId="23" xfId="0" applyNumberFormat="1" applyFont="1" applyBorder="1" applyAlignment="1">
      <alignment horizontal="center" vertical="center"/>
    </xf>
    <xf numFmtId="9" fontId="9" fillId="0" borderId="26" xfId="0" applyNumberFormat="1" applyFont="1" applyBorder="1" applyAlignment="1">
      <alignment vertical="center"/>
    </xf>
    <xf numFmtId="1" fontId="31" fillId="24" borderId="13" xfId="0" applyNumberFormat="1" applyFont="1" applyFill="1" applyBorder="1" applyAlignment="1" applyProtection="1">
      <alignment horizontal="center" vertical="center" textRotation="90" wrapText="1"/>
    </xf>
    <xf numFmtId="1" fontId="31" fillId="26" borderId="13" xfId="0" applyNumberFormat="1" applyFont="1" applyFill="1" applyBorder="1" applyAlignment="1" applyProtection="1">
      <alignment horizontal="center" vertical="center" textRotation="90" wrapText="1"/>
    </xf>
    <xf numFmtId="0" fontId="31" fillId="24" borderId="22" xfId="0" applyFont="1" applyFill="1" applyBorder="1" applyAlignment="1">
      <alignment horizontal="center" vertical="center" wrapText="1"/>
    </xf>
    <xf numFmtId="1" fontId="31" fillId="26" borderId="22" xfId="0" applyNumberFormat="1" applyFont="1" applyFill="1" applyBorder="1" applyAlignment="1" applyProtection="1">
      <alignment horizontal="center" vertical="center" wrapText="1"/>
    </xf>
    <xf numFmtId="10" fontId="37" fillId="0" borderId="23" xfId="0" applyNumberFormat="1" applyFont="1" applyBorder="1"/>
    <xf numFmtId="10" fontId="37" fillId="0" borderId="23" xfId="0" applyNumberFormat="1" applyFont="1" applyBorder="1" applyAlignment="1">
      <alignment vertical="center"/>
    </xf>
    <xf numFmtId="9" fontId="9" fillId="0" borderId="23" xfId="0" applyNumberFormat="1" applyFont="1" applyBorder="1" applyAlignment="1">
      <alignment horizontal="center"/>
    </xf>
    <xf numFmtId="10" fontId="9" fillId="0" borderId="23" xfId="0" applyNumberFormat="1" applyFont="1" applyBorder="1"/>
    <xf numFmtId="3" fontId="6" fillId="0" borderId="12" xfId="0" applyNumberFormat="1" applyFont="1" applyBorder="1"/>
    <xf numFmtId="0" fontId="34" fillId="0" borderId="26" xfId="36" applyFont="1" applyBorder="1" applyAlignment="1">
      <alignment horizontal="center" vertical="center"/>
    </xf>
    <xf numFmtId="0" fontId="33" fillId="0" borderId="27" xfId="36" applyFont="1" applyBorder="1" applyAlignment="1">
      <alignment horizontal="center" vertical="center"/>
    </xf>
    <xf numFmtId="0" fontId="34" fillId="0" borderId="0" xfId="36" applyFont="1" applyAlignment="1"/>
    <xf numFmtId="0" fontId="33" fillId="0" borderId="16" xfId="36" applyFont="1" applyBorder="1"/>
    <xf numFmtId="0" fontId="34" fillId="0" borderId="16" xfId="36" applyFont="1" applyBorder="1" applyAlignment="1">
      <alignment horizontal="center"/>
    </xf>
    <xf numFmtId="0" fontId="34" fillId="0" borderId="16" xfId="36" applyFont="1" applyBorder="1" applyAlignment="1">
      <alignment horizontal="center" vertical="center"/>
    </xf>
    <xf numFmtId="0" fontId="33" fillId="0" borderId="17" xfId="36" applyFont="1" applyBorder="1" applyAlignment="1">
      <alignment horizontal="center" vertical="center"/>
    </xf>
    <xf numFmtId="1" fontId="33" fillId="0" borderId="12" xfId="36" applyNumberFormat="1" applyFont="1" applyBorder="1" applyAlignment="1">
      <alignment horizontal="center"/>
    </xf>
    <xf numFmtId="0" fontId="34" fillId="0" borderId="72" xfId="36" applyFont="1" applyBorder="1" applyAlignment="1">
      <alignment horizontal="center" vertical="center"/>
    </xf>
    <xf numFmtId="0" fontId="33" fillId="0" borderId="71" xfId="36" applyFont="1" applyBorder="1" applyAlignment="1">
      <alignment horizontal="center" vertical="center"/>
    </xf>
    <xf numFmtId="0" fontId="33" fillId="0" borderId="13" xfId="36" applyFont="1" applyBorder="1" applyAlignment="1">
      <alignment horizontal="center"/>
    </xf>
    <xf numFmtId="0" fontId="33" fillId="0" borderId="72" xfId="36" applyFont="1" applyFill="1" applyBorder="1" applyAlignment="1">
      <alignment vertical="center"/>
    </xf>
    <xf numFmtId="0" fontId="6" fillId="0" borderId="0" xfId="48" applyFont="1"/>
    <xf numFmtId="0" fontId="6" fillId="0" borderId="12" xfId="48" applyFont="1" applyBorder="1" applyAlignment="1">
      <alignment horizontal="center" vertical="center" wrapText="1"/>
    </xf>
    <xf numFmtId="0" fontId="12" fillId="30" borderId="12" xfId="32" applyFont="1" applyFill="1" applyBorder="1" applyAlignment="1" applyProtection="1">
      <alignment horizontal="center" vertical="center" wrapText="1"/>
    </xf>
    <xf numFmtId="0" fontId="12" fillId="0" borderId="12" xfId="35" applyBorder="1" applyAlignment="1">
      <alignment horizontal="center" vertical="center"/>
    </xf>
    <xf numFmtId="0" fontId="7" fillId="34" borderId="12" xfId="35" applyFont="1" applyFill="1" applyBorder="1" applyAlignment="1">
      <alignment vertical="center"/>
    </xf>
    <xf numFmtId="1" fontId="12" fillId="0" borderId="12" xfId="35" applyNumberFormat="1" applyBorder="1" applyAlignment="1">
      <alignment horizontal="center"/>
    </xf>
    <xf numFmtId="3" fontId="12" fillId="0" borderId="12" xfId="35" applyNumberFormat="1" applyBorder="1"/>
    <xf numFmtId="2" fontId="7" fillId="0" borderId="12" xfId="35" applyNumberFormat="1" applyFont="1" applyBorder="1" applyAlignment="1">
      <alignment horizontal="center"/>
    </xf>
    <xf numFmtId="0" fontId="12" fillId="0" borderId="12" xfId="35" applyBorder="1" applyAlignment="1">
      <alignment horizontal="center"/>
    </xf>
    <xf numFmtId="0" fontId="7" fillId="33" borderId="20" xfId="0" applyFont="1" applyFill="1" applyBorder="1" applyAlignment="1">
      <alignment horizontal="center" vertical="center"/>
    </xf>
    <xf numFmtId="0" fontId="7" fillId="40" borderId="13" xfId="0" applyFont="1" applyFill="1" applyBorder="1" applyAlignment="1">
      <alignment horizontal="center" vertical="center" textRotation="90" wrapText="1"/>
    </xf>
    <xf numFmtId="0" fontId="6" fillId="39" borderId="13" xfId="0" applyFont="1" applyFill="1" applyBorder="1" applyAlignment="1">
      <alignment horizontal="center" vertical="center" textRotation="90" wrapText="1"/>
    </xf>
    <xf numFmtId="0" fontId="7" fillId="39" borderId="13" xfId="0" applyFont="1" applyFill="1" applyBorder="1" applyAlignment="1">
      <alignment horizontal="center" vertical="center" textRotation="90" wrapText="1"/>
    </xf>
    <xf numFmtId="0" fontId="6" fillId="34" borderId="13" xfId="35" applyFont="1" applyFill="1" applyBorder="1" applyAlignment="1">
      <alignment vertical="center" textRotation="90" wrapText="1"/>
    </xf>
    <xf numFmtId="0" fontId="7" fillId="42" borderId="13" xfId="35" applyFont="1" applyFill="1" applyBorder="1" applyAlignment="1">
      <alignment vertical="center" textRotation="90" wrapText="1"/>
    </xf>
    <xf numFmtId="0" fontId="7" fillId="31" borderId="13" xfId="0" applyFont="1" applyFill="1" applyBorder="1" applyAlignment="1">
      <alignment vertical="center" textRotation="90" wrapText="1"/>
    </xf>
    <xf numFmtId="0" fontId="12" fillId="37" borderId="13" xfId="35" applyFill="1" applyBorder="1" applyAlignment="1">
      <alignment horizontal="center" vertical="center" textRotation="90" wrapText="1"/>
    </xf>
    <xf numFmtId="0" fontId="6" fillId="35" borderId="14" xfId="35" applyFont="1" applyFill="1" applyBorder="1" applyAlignment="1">
      <alignment vertical="center" textRotation="90" wrapText="1"/>
    </xf>
    <xf numFmtId="10" fontId="12" fillId="0" borderId="23" xfId="35" applyNumberFormat="1" applyBorder="1"/>
    <xf numFmtId="0" fontId="12" fillId="0" borderId="0" xfId="35" applyFill="1"/>
    <xf numFmtId="9" fontId="0" fillId="0" borderId="0" xfId="0" applyNumberFormat="1" applyFill="1" applyBorder="1"/>
    <xf numFmtId="9" fontId="44" fillId="0" borderId="0" xfId="0" applyNumberFormat="1" applyFont="1" applyFill="1" applyBorder="1"/>
    <xf numFmtId="0" fontId="44" fillId="0" borderId="0" xfId="0" applyFont="1" applyFill="1" applyBorder="1"/>
    <xf numFmtId="3" fontId="42" fillId="0" borderId="12" xfId="0" applyNumberFormat="1" applyFont="1" applyBorder="1"/>
    <xf numFmtId="0" fontId="32" fillId="0" borderId="22" xfId="0" applyFont="1" applyBorder="1"/>
    <xf numFmtId="3" fontId="41" fillId="34" borderId="23" xfId="0" applyNumberFormat="1" applyFont="1" applyFill="1" applyBorder="1"/>
    <xf numFmtId="0" fontId="32" fillId="0" borderId="22" xfId="0" applyFont="1" applyFill="1" applyBorder="1"/>
    <xf numFmtId="0" fontId="42" fillId="0" borderId="22" xfId="0" applyFont="1" applyBorder="1"/>
    <xf numFmtId="0" fontId="41" fillId="34" borderId="25" xfId="0" applyFont="1" applyFill="1" applyBorder="1"/>
    <xf numFmtId="3" fontId="41" fillId="34" borderId="26" xfId="0" applyNumberFormat="1" applyFont="1" applyFill="1" applyBorder="1"/>
    <xf numFmtId="3" fontId="41" fillId="34" borderId="27" xfId="0" applyNumberFormat="1" applyFont="1" applyFill="1" applyBorder="1"/>
    <xf numFmtId="3" fontId="7" fillId="24" borderId="12" xfId="0" applyNumberFormat="1" applyFont="1" applyFill="1" applyBorder="1" applyAlignment="1">
      <alignment vertical="center" wrapText="1"/>
    </xf>
    <xf numFmtId="2" fontId="34" fillId="0" borderId="0" xfId="36" applyNumberFormat="1" applyFont="1" applyAlignment="1"/>
    <xf numFmtId="0" fontId="6" fillId="0" borderId="13" xfId="36" applyFont="1" applyBorder="1" applyAlignment="1">
      <alignment vertical="center"/>
    </xf>
    <xf numFmtId="0" fontId="6" fillId="0" borderId="26" xfId="36" applyFont="1" applyBorder="1" applyAlignment="1">
      <alignment vertical="center"/>
    </xf>
    <xf numFmtId="3" fontId="0" fillId="0" borderId="0" xfId="0" applyNumberFormat="1" applyFill="1"/>
    <xf numFmtId="10" fontId="0" fillId="0" borderId="0" xfId="0" applyNumberFormat="1" applyFill="1"/>
    <xf numFmtId="0" fontId="7" fillId="0" borderId="20" xfId="0" applyFont="1" applyFill="1" applyBorder="1" applyAlignment="1" applyProtection="1">
      <alignment horizontal="center" vertical="center" wrapText="1"/>
    </xf>
    <xf numFmtId="0" fontId="7" fillId="0" borderId="13" xfId="0" applyFont="1" applyFill="1" applyBorder="1" applyAlignment="1" applyProtection="1">
      <alignment horizontal="center" vertical="center" wrapText="1"/>
    </xf>
    <xf numFmtId="0" fontId="7" fillId="24" borderId="14" xfId="0" applyNumberFormat="1" applyFont="1" applyFill="1" applyBorder="1" applyAlignment="1">
      <alignment horizontal="center" vertical="center" wrapText="1"/>
    </xf>
    <xf numFmtId="165" fontId="7" fillId="24" borderId="25" xfId="0" applyNumberFormat="1" applyFont="1" applyFill="1" applyBorder="1"/>
    <xf numFmtId="3" fontId="7" fillId="43" borderId="12" xfId="0" applyNumberFormat="1" applyFont="1" applyFill="1" applyBorder="1"/>
    <xf numFmtId="3" fontId="7" fillId="43" borderId="12" xfId="0" applyNumberFormat="1" applyFont="1" applyFill="1" applyBorder="1" applyAlignment="1">
      <alignment vertical="center"/>
    </xf>
    <xf numFmtId="3" fontId="6" fillId="0" borderId="22" xfId="0" applyNumberFormat="1" applyFont="1" applyBorder="1"/>
    <xf numFmtId="3" fontId="6" fillId="24" borderId="22" xfId="0" applyNumberFormat="1" applyFont="1" applyFill="1" applyBorder="1"/>
    <xf numFmtId="3" fontId="6" fillId="29" borderId="22" xfId="0" applyNumberFormat="1" applyFont="1" applyFill="1" applyBorder="1"/>
    <xf numFmtId="0" fontId="6" fillId="0" borderId="16" xfId="48" applyFont="1" applyFill="1" applyBorder="1" applyAlignment="1">
      <alignment horizontal="center" vertical="center" wrapText="1"/>
    </xf>
    <xf numFmtId="0" fontId="6" fillId="0" borderId="0" xfId="48" applyFont="1" applyAlignment="1">
      <alignment horizontal="center"/>
    </xf>
    <xf numFmtId="0" fontId="7" fillId="0" borderId="0" xfId="48" applyFont="1"/>
    <xf numFmtId="0" fontId="6" fillId="0" borderId="51" xfId="48" applyFont="1" applyBorder="1"/>
    <xf numFmtId="0" fontId="6" fillId="0" borderId="11" xfId="48" applyFont="1" applyBorder="1"/>
    <xf numFmtId="0" fontId="6" fillId="0" borderId="15" xfId="48" applyFont="1" applyBorder="1" applyAlignment="1">
      <alignment horizontal="center" vertical="center"/>
    </xf>
    <xf numFmtId="0" fontId="6" fillId="0" borderId="10" xfId="48" applyFont="1" applyFill="1" applyBorder="1" applyAlignment="1">
      <alignment horizontal="center" vertical="center" wrapText="1"/>
    </xf>
    <xf numFmtId="0" fontId="7" fillId="0" borderId="17" xfId="48" applyFont="1" applyFill="1" applyBorder="1" applyAlignment="1">
      <alignment horizontal="center" vertical="center" wrapText="1"/>
    </xf>
    <xf numFmtId="0" fontId="6" fillId="0" borderId="15" xfId="48" applyFont="1" applyFill="1" applyBorder="1" applyAlignment="1">
      <alignment horizontal="center" vertical="center" wrapText="1"/>
    </xf>
    <xf numFmtId="0" fontId="8" fillId="0" borderId="18" xfId="48" applyFont="1" applyFill="1" applyBorder="1" applyAlignment="1">
      <alignment horizontal="center" vertical="center" wrapText="1"/>
    </xf>
    <xf numFmtId="0" fontId="7" fillId="24" borderId="65" xfId="48" applyFont="1" applyFill="1" applyBorder="1" applyAlignment="1">
      <alignment horizontal="center" vertical="center" wrapText="1"/>
    </xf>
    <xf numFmtId="0" fontId="7" fillId="0" borderId="19" xfId="48" applyFont="1" applyFill="1" applyBorder="1" applyAlignment="1">
      <alignment vertical="center" wrapText="1"/>
    </xf>
    <xf numFmtId="3" fontId="7" fillId="0" borderId="20" xfId="48" applyNumberFormat="1" applyFont="1" applyFill="1" applyBorder="1" applyAlignment="1">
      <alignment horizontal="center" vertical="center" wrapText="1"/>
    </xf>
    <xf numFmtId="3" fontId="7" fillId="0" borderId="13" xfId="48" applyNumberFormat="1" applyFont="1" applyFill="1" applyBorder="1" applyAlignment="1">
      <alignment horizontal="center" vertical="center" wrapText="1"/>
    </xf>
    <xf numFmtId="3" fontId="7" fillId="0" borderId="14" xfId="48" applyNumberFormat="1" applyFont="1" applyFill="1" applyBorder="1" applyAlignment="1">
      <alignment horizontal="center" vertical="center" wrapText="1"/>
    </xf>
    <xf numFmtId="3" fontId="7" fillId="0" borderId="43" xfId="48" applyNumberFormat="1" applyFont="1" applyFill="1" applyBorder="1" applyAlignment="1">
      <alignment horizontal="center" vertical="center" wrapText="1"/>
    </xf>
    <xf numFmtId="3" fontId="7" fillId="24" borderId="14" xfId="48" applyNumberFormat="1" applyFont="1" applyFill="1" applyBorder="1" applyAlignment="1">
      <alignment horizontal="center" vertical="center" wrapText="1"/>
    </xf>
    <xf numFmtId="0" fontId="6" fillId="0" borderId="21" xfId="48" applyFont="1" applyFill="1" applyBorder="1" applyAlignment="1">
      <alignment vertical="center" wrapText="1"/>
    </xf>
    <xf numFmtId="3" fontId="6" fillId="0" borderId="22" xfId="48" applyNumberFormat="1" applyFont="1" applyFill="1" applyBorder="1" applyAlignment="1">
      <alignment horizontal="center" vertical="center" wrapText="1"/>
    </xf>
    <xf numFmtId="3" fontId="6" fillId="0" borderId="12" xfId="48" applyNumberFormat="1" applyFont="1" applyFill="1" applyBorder="1" applyAlignment="1">
      <alignment horizontal="center" vertical="center" wrapText="1"/>
    </xf>
    <xf numFmtId="3" fontId="7" fillId="0" borderId="23" xfId="48" applyNumberFormat="1" applyFont="1" applyFill="1" applyBorder="1" applyAlignment="1">
      <alignment horizontal="center" vertical="center" wrapText="1"/>
    </xf>
    <xf numFmtId="3" fontId="6" fillId="0" borderId="52" xfId="48" applyNumberFormat="1" applyFont="1" applyFill="1" applyBorder="1" applyAlignment="1">
      <alignment horizontal="center" vertical="center" wrapText="1"/>
    </xf>
    <xf numFmtId="3" fontId="7" fillId="0" borderId="12" xfId="48" applyNumberFormat="1" applyFont="1" applyFill="1" applyBorder="1" applyAlignment="1">
      <alignment horizontal="center" vertical="center" wrapText="1"/>
    </xf>
    <xf numFmtId="3" fontId="7" fillId="24" borderId="23" xfId="48" applyNumberFormat="1" applyFont="1" applyFill="1" applyBorder="1" applyAlignment="1">
      <alignment horizontal="center" vertical="center" wrapText="1"/>
    </xf>
    <xf numFmtId="0" fontId="6" fillId="0" borderId="24" xfId="48" applyFont="1" applyFill="1" applyBorder="1" applyAlignment="1">
      <alignment vertical="center" wrapText="1"/>
    </xf>
    <xf numFmtId="3" fontId="6" fillId="0" borderId="25" xfId="48" applyNumberFormat="1" applyFont="1" applyFill="1" applyBorder="1" applyAlignment="1">
      <alignment horizontal="center" vertical="center" wrapText="1"/>
    </xf>
    <xf numFmtId="3" fontId="6" fillId="0" borderId="26" xfId="48" applyNumberFormat="1" applyFont="1" applyFill="1" applyBorder="1" applyAlignment="1">
      <alignment horizontal="center" vertical="center" wrapText="1"/>
    </xf>
    <xf numFmtId="3" fontId="7" fillId="0" borderId="27" xfId="48" applyNumberFormat="1" applyFont="1" applyFill="1" applyBorder="1" applyAlignment="1">
      <alignment horizontal="center" vertical="center" wrapText="1"/>
    </xf>
    <xf numFmtId="3" fontId="6" fillId="0" borderId="56" xfId="48" applyNumberFormat="1" applyFont="1" applyFill="1" applyBorder="1" applyAlignment="1">
      <alignment horizontal="center" vertical="center" wrapText="1"/>
    </xf>
    <xf numFmtId="3" fontId="7" fillId="0" borderId="26" xfId="48" applyNumberFormat="1" applyFont="1" applyFill="1" applyBorder="1" applyAlignment="1">
      <alignment horizontal="center" vertical="center" wrapText="1"/>
    </xf>
    <xf numFmtId="3" fontId="7" fillId="24" borderId="27" xfId="48" applyNumberFormat="1" applyFont="1" applyFill="1" applyBorder="1" applyAlignment="1">
      <alignment horizontal="center" vertical="center" wrapText="1"/>
    </xf>
    <xf numFmtId="0" fontId="6" fillId="0" borderId="28" xfId="48" applyFont="1" applyFill="1" applyBorder="1"/>
    <xf numFmtId="3" fontId="6" fillId="24" borderId="19" xfId="48" applyNumberFormat="1" applyFont="1" applyFill="1" applyBorder="1" applyAlignment="1">
      <alignment horizontal="center" vertical="center" wrapText="1"/>
    </xf>
    <xf numFmtId="3" fontId="6" fillId="24" borderId="60" xfId="48" applyNumberFormat="1" applyFont="1" applyFill="1" applyBorder="1" applyAlignment="1">
      <alignment horizontal="center" vertical="center" wrapText="1"/>
    </xf>
    <xf numFmtId="3" fontId="6" fillId="0" borderId="20" xfId="48" applyNumberFormat="1" applyFont="1" applyFill="1" applyBorder="1" applyAlignment="1">
      <alignment horizontal="center" vertical="center" wrapText="1"/>
    </xf>
    <xf numFmtId="3" fontId="6" fillId="0" borderId="13" xfId="48" applyNumberFormat="1" applyFont="1" applyFill="1" applyBorder="1" applyAlignment="1">
      <alignment horizontal="center" vertical="center" wrapText="1"/>
    </xf>
    <xf numFmtId="3" fontId="6" fillId="0" borderId="43" xfId="48" applyNumberFormat="1" applyFont="1" applyFill="1" applyBorder="1" applyAlignment="1">
      <alignment horizontal="center" vertical="center" wrapText="1"/>
    </xf>
    <xf numFmtId="0" fontId="6" fillId="0" borderId="21" xfId="48" applyFont="1" applyFill="1" applyBorder="1"/>
    <xf numFmtId="3" fontId="6" fillId="24" borderId="21" xfId="48" applyNumberFormat="1" applyFont="1" applyFill="1" applyBorder="1" applyAlignment="1">
      <alignment horizontal="center" vertical="center" wrapText="1"/>
    </xf>
    <xf numFmtId="0" fontId="40" fillId="0" borderId="0" xfId="48" applyFont="1"/>
    <xf numFmtId="0" fontId="6" fillId="24" borderId="21" xfId="48" applyFill="1" applyBorder="1" applyAlignment="1">
      <alignment horizontal="center" vertical="top"/>
    </xf>
    <xf numFmtId="3" fontId="6" fillId="24" borderId="60" xfId="48" applyNumberFormat="1" applyFill="1" applyBorder="1" applyAlignment="1">
      <alignment horizontal="center" vertical="top"/>
    </xf>
    <xf numFmtId="0" fontId="6" fillId="0" borderId="32" xfId="48" applyFont="1" applyFill="1" applyBorder="1"/>
    <xf numFmtId="3" fontId="6" fillId="24" borderId="24" xfId="48" applyNumberFormat="1" applyFont="1" applyFill="1" applyBorder="1" applyAlignment="1">
      <alignment horizontal="center" vertical="center" wrapText="1"/>
    </xf>
    <xf numFmtId="0" fontId="7" fillId="24" borderId="50" xfId="48" applyFont="1" applyFill="1" applyBorder="1" applyAlignment="1">
      <alignment horizontal="center" vertical="center"/>
    </xf>
    <xf numFmtId="3" fontId="7" fillId="24" borderId="51" xfId="48" applyNumberFormat="1" applyFont="1" applyFill="1" applyBorder="1" applyAlignment="1">
      <alignment horizontal="center" vertical="center"/>
    </xf>
    <xf numFmtId="3" fontId="7" fillId="24" borderId="73" xfId="48" applyNumberFormat="1" applyFont="1" applyFill="1" applyBorder="1" applyAlignment="1">
      <alignment horizontal="center" vertical="center" wrapText="1"/>
    </xf>
    <xf numFmtId="3" fontId="7" fillId="24" borderId="72" xfId="48" applyNumberFormat="1" applyFont="1" applyFill="1" applyBorder="1" applyAlignment="1">
      <alignment horizontal="center" vertical="center" wrapText="1"/>
    </xf>
    <xf numFmtId="3" fontId="7" fillId="24" borderId="71" xfId="48" applyNumberFormat="1" applyFont="1" applyFill="1" applyBorder="1" applyAlignment="1">
      <alignment horizontal="center" vertical="center" wrapText="1"/>
    </xf>
    <xf numFmtId="3" fontId="7" fillId="24" borderId="69" xfId="48" applyNumberFormat="1" applyFont="1" applyFill="1" applyBorder="1" applyAlignment="1">
      <alignment horizontal="center" vertical="center" wrapText="1"/>
    </xf>
    <xf numFmtId="0" fontId="7" fillId="0" borderId="0" xfId="48" applyFont="1" applyBorder="1" applyAlignment="1">
      <alignment vertical="top"/>
    </xf>
    <xf numFmtId="0" fontId="7" fillId="0" borderId="0" xfId="48" applyFont="1" applyBorder="1" applyAlignment="1">
      <alignment horizontal="center" vertical="top"/>
    </xf>
    <xf numFmtId="0" fontId="6" fillId="0" borderId="0" xfId="48" applyFont="1" applyBorder="1" applyAlignment="1">
      <alignment horizontal="left" vertical="top"/>
    </xf>
    <xf numFmtId="0" fontId="7" fillId="0" borderId="0" xfId="48" applyFont="1" applyBorder="1" applyAlignment="1">
      <alignment horizontal="left" vertical="top"/>
    </xf>
    <xf numFmtId="3" fontId="7" fillId="0" borderId="0" xfId="48" applyNumberFormat="1" applyFont="1" applyBorder="1" applyAlignment="1">
      <alignment horizontal="left" vertical="top"/>
    </xf>
    <xf numFmtId="0" fontId="6" fillId="0" borderId="0" xfId="48" applyFont="1" applyBorder="1"/>
    <xf numFmtId="0" fontId="7" fillId="0" borderId="0" xfId="48" applyFont="1" applyBorder="1"/>
    <xf numFmtId="0" fontId="6" fillId="0" borderId="0" xfId="48"/>
    <xf numFmtId="0" fontId="6" fillId="0" borderId="15" xfId="48" applyBorder="1"/>
    <xf numFmtId="0" fontId="7" fillId="0" borderId="35" xfId="48" applyFont="1" applyBorder="1" applyAlignment="1">
      <alignment horizontal="center" vertical="top" wrapText="1"/>
    </xf>
    <xf numFmtId="0" fontId="7" fillId="0" borderId="36" xfId="48" applyFont="1" applyBorder="1" applyAlignment="1">
      <alignment horizontal="center" vertical="top" wrapText="1"/>
    </xf>
    <xf numFmtId="0" fontId="7" fillId="0" borderId="67" xfId="48" applyFont="1" applyBorder="1" applyAlignment="1">
      <alignment horizontal="center" vertical="top" wrapText="1"/>
    </xf>
    <xf numFmtId="0" fontId="7" fillId="0" borderId="37" xfId="48" applyFont="1" applyFill="1" applyBorder="1" applyAlignment="1">
      <alignment horizontal="center" vertical="top" wrapText="1"/>
    </xf>
    <xf numFmtId="0" fontId="7" fillId="0" borderId="59" xfId="48" applyFont="1" applyBorder="1" applyAlignment="1">
      <alignment horizontal="center" vertical="top" wrapText="1"/>
    </xf>
    <xf numFmtId="0" fontId="6" fillId="0" borderId="19" xfId="48" applyFill="1" applyBorder="1" applyAlignment="1">
      <alignment vertical="center" wrapText="1"/>
    </xf>
    <xf numFmtId="0" fontId="6" fillId="0" borderId="48" xfId="48" applyBorder="1" applyAlignment="1">
      <alignment horizontal="center" vertical="center" wrapText="1"/>
    </xf>
    <xf numFmtId="3" fontId="6" fillId="0" borderId="30" xfId="48" applyNumberFormat="1" applyBorder="1" applyAlignment="1">
      <alignment horizontal="center" vertical="center" wrapText="1"/>
    </xf>
    <xf numFmtId="0" fontId="8" fillId="0" borderId="31" xfId="48" applyFont="1" applyBorder="1" applyAlignment="1">
      <alignment vertical="center" wrapText="1"/>
    </xf>
    <xf numFmtId="0" fontId="6" fillId="0" borderId="21" xfId="48" applyFill="1" applyBorder="1"/>
    <xf numFmtId="0" fontId="6" fillId="0" borderId="52" xfId="48" applyBorder="1" applyAlignment="1">
      <alignment horizontal="center" vertical="center" wrapText="1"/>
    </xf>
    <xf numFmtId="0" fontId="6" fillId="0" borderId="60" xfId="48" applyFont="1" applyFill="1" applyBorder="1" applyAlignment="1">
      <alignment horizontal="center" vertical="center" wrapText="1"/>
    </xf>
    <xf numFmtId="3" fontId="6" fillId="0" borderId="12" xfId="48" applyNumberFormat="1" applyBorder="1" applyAlignment="1">
      <alignment horizontal="center" vertical="center" wrapText="1"/>
    </xf>
    <xf numFmtId="0" fontId="8" fillId="0" borderId="23" xfId="48" applyFont="1" applyBorder="1" applyAlignment="1">
      <alignment vertical="center" wrapText="1"/>
    </xf>
    <xf numFmtId="0" fontId="8" fillId="0" borderId="23" xfId="48" applyFont="1" applyBorder="1" applyAlignment="1">
      <alignment horizontal="left" vertical="top" wrapText="1"/>
    </xf>
    <xf numFmtId="0" fontId="6" fillId="0" borderId="52" xfId="48" applyFill="1" applyBorder="1" applyAlignment="1">
      <alignment horizontal="center" vertical="center" wrapText="1"/>
    </xf>
    <xf numFmtId="0" fontId="6" fillId="0" borderId="12" xfId="48" applyFont="1" applyFill="1" applyBorder="1" applyAlignment="1">
      <alignment horizontal="center" vertical="center" wrapText="1"/>
    </xf>
    <xf numFmtId="3" fontId="6" fillId="0" borderId="12" xfId="48" applyNumberFormat="1" applyFill="1" applyBorder="1" applyAlignment="1">
      <alignment horizontal="center" vertical="center" wrapText="1"/>
    </xf>
    <xf numFmtId="1" fontId="6" fillId="0" borderId="12" xfId="48" applyNumberFormat="1" applyFill="1" applyBorder="1" applyAlignment="1">
      <alignment horizontal="center" vertical="center" wrapText="1"/>
    </xf>
    <xf numFmtId="0" fontId="8" fillId="0" borderId="23" xfId="48" applyFont="1" applyFill="1" applyBorder="1" applyAlignment="1">
      <alignment vertical="center" wrapText="1"/>
    </xf>
    <xf numFmtId="0" fontId="6" fillId="0" borderId="24" xfId="48" applyFill="1" applyBorder="1"/>
    <xf numFmtId="0" fontId="6" fillId="0" borderId="56" xfId="48" applyBorder="1" applyAlignment="1">
      <alignment horizontal="center" vertical="center" wrapText="1"/>
    </xf>
    <xf numFmtId="3" fontId="6" fillId="0" borderId="26" xfId="48" applyNumberFormat="1" applyBorder="1" applyAlignment="1">
      <alignment horizontal="center" vertical="center" wrapText="1"/>
    </xf>
    <xf numFmtId="0" fontId="6" fillId="0" borderId="27" xfId="48" applyBorder="1" applyAlignment="1">
      <alignment vertical="center" wrapText="1"/>
    </xf>
    <xf numFmtId="3" fontId="6" fillId="0" borderId="70" xfId="48" applyNumberFormat="1" applyBorder="1" applyAlignment="1">
      <alignment horizontal="center" wrapText="1"/>
    </xf>
    <xf numFmtId="0" fontId="6" fillId="0" borderId="0" xfId="48" applyBorder="1" applyAlignment="1">
      <alignment vertical="top" wrapText="1"/>
    </xf>
    <xf numFmtId="0" fontId="6" fillId="0" borderId="0" xfId="48" applyBorder="1" applyAlignment="1">
      <alignment vertical="top"/>
    </xf>
    <xf numFmtId="3" fontId="7" fillId="0" borderId="58" xfId="48" applyNumberFormat="1" applyFont="1" applyBorder="1" applyAlignment="1">
      <alignment horizontal="center" vertical="top"/>
    </xf>
    <xf numFmtId="3" fontId="6" fillId="0" borderId="0" xfId="48" applyNumberFormat="1"/>
    <xf numFmtId="0" fontId="7" fillId="24" borderId="12" xfId="0" applyFont="1" applyFill="1" applyBorder="1" applyAlignment="1">
      <alignment horizontal="center" vertical="center" wrapText="1"/>
    </xf>
    <xf numFmtId="0" fontId="6" fillId="0" borderId="30" xfId="48" applyFont="1" applyBorder="1" applyAlignment="1">
      <alignment horizontal="center" vertical="center" wrapText="1"/>
    </xf>
    <xf numFmtId="0" fontId="11" fillId="0" borderId="0" xfId="35" applyFont="1" applyBorder="1" applyAlignment="1">
      <alignment horizontal="center" vertical="center"/>
    </xf>
    <xf numFmtId="1" fontId="6" fillId="0" borderId="48" xfId="48" applyNumberFormat="1" applyBorder="1" applyAlignment="1">
      <alignment horizontal="center" vertical="center"/>
    </xf>
    <xf numFmtId="4" fontId="6" fillId="0" borderId="31" xfId="48" applyNumberFormat="1" applyBorder="1" applyAlignment="1">
      <alignment horizontal="center" vertical="center"/>
    </xf>
    <xf numFmtId="1" fontId="6" fillId="0" borderId="52" xfId="48" applyNumberFormat="1" applyBorder="1" applyAlignment="1">
      <alignment horizontal="center" vertical="center"/>
    </xf>
    <xf numFmtId="4" fontId="6" fillId="0" borderId="23" xfId="48" applyNumberFormat="1" applyBorder="1" applyAlignment="1">
      <alignment horizontal="center" vertical="center"/>
    </xf>
    <xf numFmtId="1" fontId="6" fillId="0" borderId="56" xfId="48" applyNumberFormat="1" applyBorder="1" applyAlignment="1">
      <alignment horizontal="center" vertical="center"/>
    </xf>
    <xf numFmtId="4" fontId="6" fillId="0" borderId="27" xfId="48" applyNumberFormat="1" applyBorder="1" applyAlignment="1">
      <alignment horizontal="center" vertical="center"/>
    </xf>
    <xf numFmtId="0" fontId="7" fillId="0" borderId="0" xfId="35" applyFont="1" applyFill="1" applyBorder="1"/>
    <xf numFmtId="3" fontId="7" fillId="0" borderId="0" xfId="35" applyNumberFormat="1" applyFont="1" applyFill="1" applyBorder="1"/>
    <xf numFmtId="3" fontId="12" fillId="0" borderId="0" xfId="35" applyNumberFormat="1" applyFill="1" applyBorder="1"/>
    <xf numFmtId="2" fontId="7" fillId="0" borderId="0" xfId="35" applyNumberFormat="1" applyFont="1" applyFill="1" applyBorder="1" applyAlignment="1">
      <alignment horizontal="center"/>
    </xf>
    <xf numFmtId="9" fontId="7" fillId="0" borderId="0" xfId="35" applyNumberFormat="1" applyFont="1" applyFill="1" applyBorder="1"/>
    <xf numFmtId="0" fontId="12" fillId="0" borderId="0" xfId="35" applyBorder="1"/>
    <xf numFmtId="0" fontId="7" fillId="0" borderId="0" xfId="35" applyFont="1" applyBorder="1" applyAlignment="1">
      <alignment horizontal="center"/>
    </xf>
    <xf numFmtId="0" fontId="32" fillId="0" borderId="22" xfId="0" applyFont="1" applyBorder="1" applyAlignment="1">
      <alignment wrapText="1"/>
    </xf>
    <xf numFmtId="0" fontId="32" fillId="0" borderId="22" xfId="0" applyFont="1" applyBorder="1" applyAlignment="1">
      <alignment horizontal="left" vertical="center" wrapText="1"/>
    </xf>
    <xf numFmtId="0" fontId="45" fillId="0" borderId="22" xfId="0" applyFont="1" applyBorder="1" applyAlignment="1">
      <alignment horizontal="left" vertical="center" wrapText="1"/>
    </xf>
    <xf numFmtId="0" fontId="31" fillId="0" borderId="22" xfId="0" applyFont="1" applyBorder="1" applyAlignment="1">
      <alignment wrapText="1"/>
    </xf>
    <xf numFmtId="0" fontId="32" fillId="0" borderId="22" xfId="0" applyFont="1" applyFill="1" applyBorder="1" applyAlignment="1">
      <alignment horizontal="left" vertical="center" wrapText="1"/>
    </xf>
    <xf numFmtId="0" fontId="45" fillId="0" borderId="22" xfId="0" applyFont="1" applyFill="1" applyBorder="1" applyAlignment="1">
      <alignment horizontal="left" vertical="center" wrapText="1"/>
    </xf>
    <xf numFmtId="0" fontId="46" fillId="0" borderId="22" xfId="0" applyFont="1" applyFill="1" applyBorder="1" applyAlignment="1">
      <alignment horizontal="left" vertical="center" wrapText="1"/>
    </xf>
    <xf numFmtId="0" fontId="31" fillId="0" borderId="25" xfId="0" applyFont="1" applyBorder="1" applyAlignment="1">
      <alignment wrapText="1"/>
    </xf>
    <xf numFmtId="3" fontId="7" fillId="40" borderId="26" xfId="35" applyNumberFormat="1" applyFont="1" applyFill="1" applyBorder="1"/>
    <xf numFmtId="3" fontId="7" fillId="39" borderId="26" xfId="35" applyNumberFormat="1" applyFont="1" applyFill="1" applyBorder="1"/>
    <xf numFmtId="2" fontId="7" fillId="38" borderId="26" xfId="35" applyNumberFormat="1" applyFont="1" applyFill="1" applyBorder="1" applyAlignment="1">
      <alignment horizontal="center"/>
    </xf>
    <xf numFmtId="9" fontId="7" fillId="35" borderId="27" xfId="35" applyNumberFormat="1" applyFont="1" applyFill="1" applyBorder="1"/>
    <xf numFmtId="3" fontId="7" fillId="34" borderId="26" xfId="35" applyNumberFormat="1" applyFont="1" applyFill="1" applyBorder="1"/>
    <xf numFmtId="3" fontId="7" fillId="42" borderId="26" xfId="35" applyNumberFormat="1" applyFont="1" applyFill="1" applyBorder="1"/>
    <xf numFmtId="3" fontId="7" fillId="36" borderId="26" xfId="35" applyNumberFormat="1" applyFont="1" applyFill="1" applyBorder="1"/>
    <xf numFmtId="3" fontId="7" fillId="37" borderId="26" xfId="35" applyNumberFormat="1" applyFont="1" applyFill="1" applyBorder="1"/>
    <xf numFmtId="1" fontId="31" fillId="0" borderId="12" xfId="0" applyNumberFormat="1" applyFont="1" applyFill="1" applyBorder="1" applyAlignment="1" applyProtection="1">
      <alignment horizontal="center" vertical="center" textRotation="90" wrapText="1"/>
    </xf>
    <xf numFmtId="2" fontId="34" fillId="0" borderId="0" xfId="36" applyNumberFormat="1" applyFont="1"/>
    <xf numFmtId="17" fontId="6" fillId="0" borderId="28" xfId="0" applyNumberFormat="1" applyFont="1" applyBorder="1"/>
    <xf numFmtId="3" fontId="6" fillId="0" borderId="29" xfId="0" applyNumberFormat="1" applyFont="1" applyBorder="1" applyAlignment="1">
      <alignment horizontal="right"/>
    </xf>
    <xf numFmtId="3" fontId="6" fillId="0" borderId="30" xfId="0" applyNumberFormat="1" applyFont="1" applyBorder="1" applyAlignment="1">
      <alignment horizontal="right"/>
    </xf>
    <xf numFmtId="3" fontId="6" fillId="0" borderId="48" xfId="0" applyNumberFormat="1" applyFont="1" applyBorder="1"/>
    <xf numFmtId="3" fontId="6" fillId="0" borderId="30" xfId="0" applyNumberFormat="1" applyFont="1" applyBorder="1"/>
    <xf numFmtId="17" fontId="6" fillId="0" borderId="21" xfId="0" applyNumberFormat="1" applyFont="1" applyBorder="1"/>
    <xf numFmtId="3" fontId="6" fillId="0" borderId="22" xfId="0" applyNumberFormat="1" applyFont="1" applyBorder="1" applyAlignment="1">
      <alignment horizontal="right"/>
    </xf>
    <xf numFmtId="3" fontId="6" fillId="0" borderId="12" xfId="0" applyNumberFormat="1" applyFont="1" applyBorder="1" applyAlignment="1">
      <alignment horizontal="right"/>
    </xf>
    <xf numFmtId="3" fontId="6" fillId="0" borderId="52" xfId="0" applyNumberFormat="1" applyFont="1" applyBorder="1"/>
    <xf numFmtId="17" fontId="6" fillId="0" borderId="49" xfId="0" applyNumberFormat="1" applyFont="1" applyBorder="1"/>
    <xf numFmtId="0" fontId="6" fillId="0" borderId="52" xfId="0" applyFont="1" applyBorder="1"/>
    <xf numFmtId="3" fontId="6" fillId="41" borderId="52" xfId="0" applyNumberFormat="1" applyFont="1" applyFill="1" applyBorder="1"/>
    <xf numFmtId="3" fontId="6" fillId="41" borderId="12" xfId="0" applyNumberFormat="1" applyFont="1" applyFill="1" applyBorder="1"/>
    <xf numFmtId="3" fontId="6" fillId="0" borderId="23" xfId="0" applyNumberFormat="1" applyFont="1" applyBorder="1"/>
    <xf numFmtId="3" fontId="6" fillId="41" borderId="22" xfId="0" applyNumberFormat="1" applyFont="1" applyFill="1" applyBorder="1"/>
    <xf numFmtId="3" fontId="6" fillId="41" borderId="23" xfId="0" applyNumberFormat="1" applyFont="1" applyFill="1" applyBorder="1"/>
    <xf numFmtId="3" fontId="6" fillId="41" borderId="25" xfId="0" applyNumberFormat="1" applyFont="1" applyFill="1" applyBorder="1"/>
    <xf numFmtId="3" fontId="6" fillId="41" borderId="26" xfId="0" applyNumberFormat="1" applyFont="1" applyFill="1" applyBorder="1"/>
    <xf numFmtId="3" fontId="6" fillId="41" borderId="56" xfId="0" applyNumberFormat="1" applyFont="1" applyFill="1" applyBorder="1"/>
    <xf numFmtId="3" fontId="6" fillId="41" borderId="27" xfId="0" applyNumberFormat="1" applyFont="1" applyFill="1" applyBorder="1"/>
    <xf numFmtId="17" fontId="41" fillId="41" borderId="21" xfId="0" applyNumberFormat="1" applyFont="1" applyFill="1" applyBorder="1" applyAlignment="1">
      <alignment horizontal="right"/>
    </xf>
    <xf numFmtId="0" fontId="41" fillId="41" borderId="32" xfId="0" applyFont="1" applyFill="1" applyBorder="1" applyAlignment="1">
      <alignment horizontal="right"/>
    </xf>
    <xf numFmtId="0" fontId="41" fillId="0" borderId="50" xfId="0" applyFont="1" applyBorder="1" applyAlignment="1">
      <alignment vertical="center"/>
    </xf>
    <xf numFmtId="3" fontId="41" fillId="45" borderId="35" xfId="0" applyNumberFormat="1" applyFont="1" applyFill="1" applyBorder="1" applyAlignment="1">
      <alignment vertical="center"/>
    </xf>
    <xf numFmtId="3" fontId="41" fillId="45" borderId="67" xfId="0" applyNumberFormat="1" applyFont="1" applyFill="1" applyBorder="1" applyAlignment="1">
      <alignment vertical="center"/>
    </xf>
    <xf numFmtId="3" fontId="41" fillId="47" borderId="67" xfId="0" applyNumberFormat="1" applyFont="1" applyFill="1" applyBorder="1" applyAlignment="1">
      <alignment vertical="center"/>
    </xf>
    <xf numFmtId="3" fontId="41" fillId="48" borderId="67" xfId="0" applyNumberFormat="1" applyFont="1" applyFill="1" applyBorder="1" applyAlignment="1">
      <alignment vertical="center"/>
    </xf>
    <xf numFmtId="3" fontId="41" fillId="49" borderId="67" xfId="0" applyNumberFormat="1" applyFont="1" applyFill="1" applyBorder="1" applyAlignment="1">
      <alignment vertical="center"/>
    </xf>
    <xf numFmtId="3" fontId="41" fillId="44" borderId="67" xfId="0" applyNumberFormat="1" applyFont="1" applyFill="1" applyBorder="1" applyAlignment="1">
      <alignment vertical="center"/>
    </xf>
    <xf numFmtId="3" fontId="41" fillId="44" borderId="57" xfId="0" applyNumberFormat="1" applyFont="1" applyFill="1" applyBorder="1" applyAlignment="1">
      <alignment vertical="center"/>
    </xf>
    <xf numFmtId="0" fontId="48" fillId="0" borderId="56" xfId="0" applyFont="1" applyBorder="1" applyAlignment="1">
      <alignment horizontal="center" vertical="center" wrapText="1"/>
    </xf>
    <xf numFmtId="0" fontId="49" fillId="0" borderId="25" xfId="0" applyFont="1" applyBorder="1" applyAlignment="1">
      <alignment horizontal="center" vertical="center" wrapText="1"/>
    </xf>
    <xf numFmtId="0" fontId="49" fillId="0" borderId="26" xfId="0" applyFont="1" applyBorder="1" applyAlignment="1">
      <alignment horizontal="center" vertical="center" wrapText="1"/>
    </xf>
    <xf numFmtId="0" fontId="49" fillId="0" borderId="27" xfId="0" applyFont="1" applyBorder="1" applyAlignment="1">
      <alignment horizontal="center" vertical="center" wrapText="1"/>
    </xf>
    <xf numFmtId="0" fontId="6" fillId="0" borderId="0" xfId="35" applyFont="1" applyAlignment="1">
      <alignment vertical="center"/>
    </xf>
    <xf numFmtId="0" fontId="9" fillId="0" borderId="12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9" fillId="0" borderId="27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 vertical="top" wrapText="1"/>
    </xf>
    <xf numFmtId="0" fontId="11" fillId="0" borderId="0" xfId="0" applyFont="1" applyAlignment="1">
      <alignment horizontal="center"/>
    </xf>
    <xf numFmtId="0" fontId="37" fillId="0" borderId="12" xfId="0" applyFont="1" applyFill="1" applyBorder="1" applyAlignment="1">
      <alignment horizontal="center" vertical="center" wrapText="1"/>
    </xf>
    <xf numFmtId="0" fontId="37" fillId="0" borderId="23" xfId="0" applyFont="1" applyFill="1" applyBorder="1" applyAlignment="1">
      <alignment horizontal="center" vertical="center" wrapText="1"/>
    </xf>
    <xf numFmtId="0" fontId="37" fillId="0" borderId="26" xfId="0" applyFont="1" applyFill="1" applyBorder="1" applyAlignment="1">
      <alignment horizontal="center" vertical="center" wrapText="1"/>
    </xf>
    <xf numFmtId="0" fontId="37" fillId="0" borderId="27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/>
    </xf>
    <xf numFmtId="0" fontId="41" fillId="0" borderId="19" xfId="0" applyFont="1" applyBorder="1" applyAlignment="1">
      <alignment horizontal="center" vertical="center"/>
    </xf>
    <xf numFmtId="0" fontId="41" fillId="0" borderId="21" xfId="0" applyFont="1" applyBorder="1" applyAlignment="1">
      <alignment horizontal="center" vertical="center"/>
    </xf>
    <xf numFmtId="0" fontId="41" fillId="0" borderId="24" xfId="0" applyFont="1" applyBorder="1" applyAlignment="1">
      <alignment horizontal="center" vertical="center"/>
    </xf>
    <xf numFmtId="0" fontId="41" fillId="38" borderId="20" xfId="0" applyFont="1" applyFill="1" applyBorder="1" applyAlignment="1">
      <alignment horizontal="center"/>
    </xf>
    <xf numFmtId="0" fontId="41" fillId="38" borderId="13" xfId="0" applyFont="1" applyFill="1" applyBorder="1" applyAlignment="1">
      <alignment horizontal="center"/>
    </xf>
    <xf numFmtId="0" fontId="41" fillId="38" borderId="14" xfId="0" applyFont="1" applyFill="1" applyBorder="1" applyAlignment="1">
      <alignment horizontal="center"/>
    </xf>
    <xf numFmtId="0" fontId="41" fillId="38" borderId="43" xfId="0" applyFont="1" applyFill="1" applyBorder="1" applyAlignment="1">
      <alignment horizontal="center"/>
    </xf>
    <xf numFmtId="0" fontId="47" fillId="45" borderId="22" xfId="0" applyFont="1" applyFill="1" applyBorder="1" applyAlignment="1">
      <alignment horizontal="center" vertical="center"/>
    </xf>
    <xf numFmtId="0" fontId="47" fillId="45" borderId="12" xfId="0" applyFont="1" applyFill="1" applyBorder="1" applyAlignment="1">
      <alignment horizontal="center" vertical="center"/>
    </xf>
    <xf numFmtId="0" fontId="47" fillId="46" borderId="54" xfId="0" applyFont="1" applyFill="1" applyBorder="1" applyAlignment="1">
      <alignment horizontal="center" vertical="center"/>
    </xf>
    <xf numFmtId="0" fontId="47" fillId="46" borderId="63" xfId="0" applyFont="1" applyFill="1" applyBorder="1" applyAlignment="1">
      <alignment horizontal="center" vertical="center"/>
    </xf>
    <xf numFmtId="0" fontId="47" fillId="47" borderId="52" xfId="0" applyFont="1" applyFill="1" applyBorder="1" applyAlignment="1">
      <alignment horizontal="center" vertical="center" wrapText="1"/>
    </xf>
    <xf numFmtId="0" fontId="47" fillId="47" borderId="12" xfId="0" applyFont="1" applyFill="1" applyBorder="1" applyAlignment="1">
      <alignment horizontal="center" vertical="center"/>
    </xf>
    <xf numFmtId="0" fontId="47" fillId="48" borderId="12" xfId="0" applyFont="1" applyFill="1" applyBorder="1" applyAlignment="1">
      <alignment horizontal="center" vertical="center" wrapText="1"/>
    </xf>
    <xf numFmtId="0" fontId="47" fillId="48" borderId="12" xfId="0" applyFont="1" applyFill="1" applyBorder="1" applyAlignment="1">
      <alignment horizontal="center" vertical="center"/>
    </xf>
    <xf numFmtId="0" fontId="47" fillId="49" borderId="12" xfId="0" applyFont="1" applyFill="1" applyBorder="1" applyAlignment="1">
      <alignment horizontal="center" vertical="center" wrapText="1"/>
    </xf>
    <xf numFmtId="0" fontId="47" fillId="49" borderId="12" xfId="0" applyFont="1" applyFill="1" applyBorder="1" applyAlignment="1">
      <alignment horizontal="center" vertical="center"/>
    </xf>
    <xf numFmtId="0" fontId="47" fillId="44" borderId="12" xfId="0" applyFont="1" applyFill="1" applyBorder="1" applyAlignment="1">
      <alignment horizontal="center" vertical="center" wrapText="1"/>
    </xf>
    <xf numFmtId="0" fontId="47" fillId="44" borderId="23" xfId="0" applyFont="1" applyFill="1" applyBorder="1" applyAlignment="1">
      <alignment horizontal="center" vertical="center"/>
    </xf>
    <xf numFmtId="0" fontId="49" fillId="0" borderId="44" xfId="0" applyFont="1" applyBorder="1" applyAlignment="1">
      <alignment horizontal="center" vertical="center" wrapText="1"/>
    </xf>
    <xf numFmtId="0" fontId="49" fillId="0" borderId="64" xfId="0" applyFont="1" applyBorder="1" applyAlignment="1">
      <alignment horizontal="center" vertical="center" wrapText="1"/>
    </xf>
    <xf numFmtId="0" fontId="6" fillId="0" borderId="4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47" xfId="0" applyFont="1" applyBorder="1" applyAlignment="1">
      <alignment horizontal="center" vertical="center" wrapText="1"/>
    </xf>
    <xf numFmtId="0" fontId="6" fillId="0" borderId="66" xfId="0" applyFont="1" applyBorder="1" applyAlignment="1">
      <alignment horizontal="center" vertical="center" wrapText="1"/>
    </xf>
    <xf numFmtId="3" fontId="6" fillId="0" borderId="47" xfId="0" applyNumberFormat="1" applyFont="1" applyBorder="1" applyAlignment="1">
      <alignment horizontal="center" vertical="center" wrapText="1"/>
    </xf>
    <xf numFmtId="3" fontId="6" fillId="0" borderId="54" xfId="0" applyNumberFormat="1" applyFont="1" applyBorder="1" applyAlignment="1">
      <alignment horizontal="center"/>
    </xf>
    <xf numFmtId="3" fontId="6" fillId="0" borderId="63" xfId="0" applyNumberFormat="1" applyFont="1" applyBorder="1" applyAlignment="1">
      <alignment horizontal="center"/>
    </xf>
    <xf numFmtId="3" fontId="6" fillId="41" borderId="54" xfId="0" applyNumberFormat="1" applyFont="1" applyFill="1" applyBorder="1" applyAlignment="1">
      <alignment horizontal="center"/>
    </xf>
    <xf numFmtId="3" fontId="6" fillId="41" borderId="63" xfId="0" applyNumberFormat="1" applyFont="1" applyFill="1" applyBorder="1" applyAlignment="1">
      <alignment horizontal="center"/>
    </xf>
    <xf numFmtId="3" fontId="6" fillId="41" borderId="44" xfId="0" applyNumberFormat="1" applyFont="1" applyFill="1" applyBorder="1" applyAlignment="1">
      <alignment horizontal="center"/>
    </xf>
    <xf numFmtId="3" fontId="6" fillId="41" borderId="64" xfId="0" applyNumberFormat="1" applyFont="1" applyFill="1" applyBorder="1" applyAlignment="1">
      <alignment horizontal="center"/>
    </xf>
    <xf numFmtId="3" fontId="41" fillId="46" borderId="38" xfId="0" applyNumberFormat="1" applyFont="1" applyFill="1" applyBorder="1" applyAlignment="1">
      <alignment horizontal="center" vertical="center"/>
    </xf>
    <xf numFmtId="3" fontId="41" fillId="46" borderId="57" xfId="0" applyNumberFormat="1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/>
    </xf>
    <xf numFmtId="0" fontId="11" fillId="0" borderId="0" xfId="48" applyFont="1" applyFill="1" applyBorder="1" applyAlignment="1">
      <alignment horizontal="center"/>
    </xf>
    <xf numFmtId="0" fontId="7" fillId="0" borderId="51" xfId="48" applyFont="1" applyBorder="1" applyAlignment="1">
      <alignment horizontal="center"/>
    </xf>
    <xf numFmtId="0" fontId="7" fillId="0" borderId="57" xfId="48" applyFont="1" applyBorder="1" applyAlignment="1">
      <alignment horizontal="center"/>
    </xf>
    <xf numFmtId="0" fontId="7" fillId="0" borderId="37" xfId="48" applyFont="1" applyBorder="1" applyAlignment="1">
      <alignment horizontal="center"/>
    </xf>
    <xf numFmtId="0" fontId="7" fillId="34" borderId="11" xfId="48" applyFont="1" applyFill="1" applyBorder="1" applyAlignment="1">
      <alignment horizontal="center" vertical="center" wrapText="1"/>
    </xf>
    <xf numFmtId="0" fontId="7" fillId="34" borderId="70" xfId="48" applyFont="1" applyFill="1" applyBorder="1" applyAlignment="1">
      <alignment horizontal="center" vertical="center" wrapText="1"/>
    </xf>
    <xf numFmtId="0" fontId="7" fillId="34" borderId="58" xfId="48" applyFont="1" applyFill="1" applyBorder="1" applyAlignment="1">
      <alignment horizontal="center" vertical="center" wrapText="1"/>
    </xf>
    <xf numFmtId="0" fontId="7" fillId="34" borderId="15" xfId="48" applyFont="1" applyFill="1" applyBorder="1" applyAlignment="1">
      <alignment horizontal="center" vertical="center" wrapText="1"/>
    </xf>
    <xf numFmtId="0" fontId="7" fillId="34" borderId="61" xfId="48" applyFont="1" applyFill="1" applyBorder="1" applyAlignment="1">
      <alignment horizontal="center" vertical="center" wrapText="1"/>
    </xf>
    <xf numFmtId="0" fontId="7" fillId="34" borderId="68" xfId="48" applyFont="1" applyFill="1" applyBorder="1" applyAlignment="1">
      <alignment horizontal="center" vertical="center" wrapText="1"/>
    </xf>
    <xf numFmtId="0" fontId="11" fillId="0" borderId="0" xfId="48" applyFont="1" applyAlignment="1">
      <alignment horizontal="center"/>
    </xf>
    <xf numFmtId="0" fontId="6" fillId="0" borderId="0" xfId="48" applyBorder="1" applyAlignment="1">
      <alignment horizontal="center" wrapText="1"/>
    </xf>
    <xf numFmtId="0" fontId="6" fillId="0" borderId="61" xfId="48" applyBorder="1" applyAlignment="1">
      <alignment horizontal="center" wrapText="1"/>
    </xf>
    <xf numFmtId="0" fontId="6" fillId="0" borderId="62" xfId="48" applyBorder="1" applyAlignment="1">
      <alignment horizontal="center" wrapText="1"/>
    </xf>
    <xf numFmtId="0" fontId="7" fillId="0" borderId="0" xfId="48" applyFont="1" applyBorder="1" applyAlignment="1">
      <alignment horizontal="right" vertical="top"/>
    </xf>
    <xf numFmtId="3" fontId="7" fillId="0" borderId="68" xfId="48" applyNumberFormat="1" applyFont="1" applyBorder="1" applyAlignment="1">
      <alignment horizontal="center" vertical="top"/>
    </xf>
    <xf numFmtId="3" fontId="7" fillId="0" borderId="69" xfId="48" applyNumberFormat="1" applyFont="1" applyBorder="1" applyAlignment="1">
      <alignment horizontal="center" vertical="top"/>
    </xf>
    <xf numFmtId="3" fontId="11" fillId="0" borderId="0" xfId="0" applyNumberFormat="1" applyFont="1" applyFill="1" applyBorder="1" applyAlignment="1">
      <alignment horizontal="center"/>
    </xf>
    <xf numFmtId="3" fontId="0" fillId="0" borderId="0" xfId="0" applyNumberFormat="1" applyAlignment="1">
      <alignment horizontal="center"/>
    </xf>
    <xf numFmtId="3" fontId="36" fillId="33" borderId="12" xfId="0" applyNumberFormat="1" applyFont="1" applyFill="1" applyBorder="1" applyAlignment="1">
      <alignment horizontal="center" vertical="center" wrapText="1"/>
    </xf>
    <xf numFmtId="3" fontId="36" fillId="33" borderId="23" xfId="0" applyNumberFormat="1" applyFont="1" applyFill="1" applyBorder="1" applyAlignment="1">
      <alignment horizontal="center" vertical="center" wrapText="1"/>
    </xf>
    <xf numFmtId="3" fontId="36" fillId="33" borderId="26" xfId="0" applyNumberFormat="1" applyFont="1" applyFill="1" applyBorder="1" applyAlignment="1">
      <alignment horizontal="center" vertical="center" wrapText="1"/>
    </xf>
    <xf numFmtId="3" fontId="36" fillId="33" borderId="27" xfId="0" applyNumberFormat="1" applyFont="1" applyFill="1" applyBorder="1" applyAlignment="1">
      <alignment horizontal="center" vertical="center" wrapText="1"/>
    </xf>
    <xf numFmtId="3" fontId="11" fillId="0" borderId="0" xfId="0" applyNumberFormat="1" applyFont="1" applyAlignment="1">
      <alignment horizontal="center"/>
    </xf>
    <xf numFmtId="3" fontId="10" fillId="0" borderId="0" xfId="0" applyNumberFormat="1" applyFont="1" applyAlignment="1">
      <alignment horizontal="center"/>
    </xf>
    <xf numFmtId="0" fontId="11" fillId="0" borderId="0" xfId="35" applyFont="1" applyAlignment="1">
      <alignment horizontal="center" vertical="center"/>
    </xf>
    <xf numFmtId="0" fontId="7" fillId="0" borderId="12" xfId="0" applyFont="1" applyBorder="1" applyAlignment="1">
      <alignment horizontal="center" vertical="center" wrapText="1"/>
    </xf>
    <xf numFmtId="0" fontId="11" fillId="0" borderId="0" xfId="35" applyFont="1" applyBorder="1" applyAlignment="1">
      <alignment horizontal="center" vertical="center" wrapText="1"/>
    </xf>
    <xf numFmtId="0" fontId="11" fillId="0" borderId="0" xfId="35" applyFont="1" applyBorder="1" applyAlignment="1">
      <alignment horizontal="center" vertical="center"/>
    </xf>
    <xf numFmtId="0" fontId="6" fillId="0" borderId="15" xfId="36" applyFont="1" applyBorder="1" applyAlignment="1">
      <alignment horizontal="left" vertical="center"/>
    </xf>
    <xf numFmtId="0" fontId="6" fillId="0" borderId="46" xfId="36" applyFont="1" applyBorder="1" applyAlignment="1">
      <alignment horizontal="left" vertical="center"/>
    </xf>
    <xf numFmtId="0" fontId="6" fillId="0" borderId="68" xfId="36" applyFont="1" applyBorder="1" applyAlignment="1">
      <alignment horizontal="left" vertical="center"/>
    </xf>
    <xf numFmtId="0" fontId="6" fillId="0" borderId="42" xfId="36" applyFont="1" applyBorder="1" applyAlignment="1">
      <alignment horizontal="left" vertical="center"/>
    </xf>
    <xf numFmtId="0" fontId="34" fillId="0" borderId="13" xfId="36" applyFont="1" applyBorder="1" applyAlignment="1">
      <alignment horizontal="center" vertical="center"/>
    </xf>
    <xf numFmtId="0" fontId="34" fillId="0" borderId="26" xfId="36" applyFont="1" applyBorder="1" applyAlignment="1">
      <alignment horizontal="center" vertical="center"/>
    </xf>
    <xf numFmtId="0" fontId="33" fillId="0" borderId="14" xfId="36" applyFont="1" applyBorder="1" applyAlignment="1">
      <alignment horizontal="center" vertical="center"/>
    </xf>
    <xf numFmtId="0" fontId="33" fillId="0" borderId="27" xfId="36" applyFont="1" applyBorder="1" applyAlignment="1">
      <alignment horizontal="center" vertical="center"/>
    </xf>
    <xf numFmtId="0" fontId="35" fillId="24" borderId="15" xfId="36" applyFont="1" applyFill="1" applyBorder="1" applyAlignment="1">
      <alignment horizontal="center" vertical="center"/>
    </xf>
    <xf numFmtId="0" fontId="35" fillId="24" borderId="39" xfId="36" applyFont="1" applyFill="1" applyBorder="1" applyAlignment="1">
      <alignment horizontal="center" vertical="center"/>
    </xf>
    <xf numFmtId="0" fontId="35" fillId="24" borderId="65" xfId="36" applyFont="1" applyFill="1" applyBorder="1" applyAlignment="1">
      <alignment horizontal="center" vertical="center"/>
    </xf>
    <xf numFmtId="0" fontId="35" fillId="24" borderId="68" xfId="36" applyFont="1" applyFill="1" applyBorder="1" applyAlignment="1">
      <alignment horizontal="center" vertical="center"/>
    </xf>
    <xf numFmtId="0" fontId="35" fillId="24" borderId="41" xfId="36" applyFont="1" applyFill="1" applyBorder="1" applyAlignment="1">
      <alignment horizontal="center" vertical="center"/>
    </xf>
    <xf numFmtId="0" fontId="35" fillId="24" borderId="69" xfId="36" applyFont="1" applyFill="1" applyBorder="1" applyAlignment="1">
      <alignment horizontal="center" vertical="center"/>
    </xf>
    <xf numFmtId="0" fontId="6" fillId="0" borderId="61" xfId="36" applyFont="1" applyBorder="1" applyAlignment="1">
      <alignment horizontal="left" vertical="center"/>
    </xf>
    <xf numFmtId="0" fontId="6" fillId="0" borderId="40" xfId="36" applyFont="1" applyBorder="1" applyAlignment="1">
      <alignment horizontal="left" vertical="center"/>
    </xf>
    <xf numFmtId="0" fontId="34" fillId="0" borderId="33" xfId="36" applyFont="1" applyBorder="1" applyAlignment="1">
      <alignment horizontal="center" vertical="center"/>
    </xf>
    <xf numFmtId="0" fontId="33" fillId="0" borderId="34" xfId="36" applyFont="1" applyBorder="1" applyAlignment="1">
      <alignment horizontal="center" vertical="center"/>
    </xf>
    <xf numFmtId="0" fontId="35" fillId="24" borderId="46" xfId="36" applyFont="1" applyFill="1" applyBorder="1" applyAlignment="1">
      <alignment horizontal="center" vertical="center"/>
    </xf>
    <xf numFmtId="0" fontId="35" fillId="24" borderId="42" xfId="36" applyFont="1" applyFill="1" applyBorder="1" applyAlignment="1">
      <alignment horizontal="center" vertical="center"/>
    </xf>
    <xf numFmtId="0" fontId="35" fillId="24" borderId="55" xfId="36" applyFont="1" applyFill="1" applyBorder="1" applyAlignment="1">
      <alignment horizontal="center" vertical="center" wrapText="1"/>
    </xf>
    <xf numFmtId="0" fontId="35" fillId="24" borderId="74" xfId="36" applyFont="1" applyFill="1" applyBorder="1" applyAlignment="1">
      <alignment horizontal="center" vertical="center" wrapText="1"/>
    </xf>
    <xf numFmtId="0" fontId="35" fillId="25" borderId="14" xfId="36" applyFont="1" applyFill="1" applyBorder="1" applyAlignment="1">
      <alignment horizontal="center"/>
    </xf>
    <xf numFmtId="0" fontId="35" fillId="25" borderId="27" xfId="36" applyFont="1" applyFill="1" applyBorder="1" applyAlignment="1">
      <alignment horizontal="center"/>
    </xf>
    <xf numFmtId="1" fontId="35" fillId="24" borderId="19" xfId="36" applyNumberFormat="1" applyFont="1" applyFill="1" applyBorder="1" applyAlignment="1">
      <alignment horizontal="center" vertical="center" wrapText="1"/>
    </xf>
    <xf numFmtId="0" fontId="35" fillId="24" borderId="24" xfId="36" applyFont="1" applyFill="1" applyBorder="1" applyAlignment="1">
      <alignment horizontal="center" vertical="center" wrapText="1"/>
    </xf>
    <xf numFmtId="0" fontId="6" fillId="0" borderId="12" xfId="36" applyFont="1" applyBorder="1" applyAlignment="1">
      <alignment vertical="center"/>
    </xf>
    <xf numFmtId="1" fontId="34" fillId="0" borderId="12" xfId="36" applyNumberFormat="1" applyFont="1" applyBorder="1" applyAlignment="1">
      <alignment horizontal="center" vertical="center"/>
    </xf>
    <xf numFmtId="0" fontId="34" fillId="0" borderId="12" xfId="36" applyFont="1" applyBorder="1" applyAlignment="1">
      <alignment horizontal="center" vertical="center"/>
    </xf>
    <xf numFmtId="1" fontId="33" fillId="0" borderId="23" xfId="36" applyNumberFormat="1" applyFont="1" applyBorder="1" applyAlignment="1">
      <alignment horizontal="center" vertical="center"/>
    </xf>
    <xf numFmtId="0" fontId="33" fillId="0" borderId="23" xfId="36" applyFont="1" applyBorder="1" applyAlignment="1">
      <alignment horizontal="center" vertical="center"/>
    </xf>
    <xf numFmtId="0" fontId="11" fillId="0" borderId="0" xfId="36" applyFont="1" applyFill="1" applyBorder="1" applyAlignment="1">
      <alignment horizontal="center" vertical="center"/>
    </xf>
    <xf numFmtId="0" fontId="10" fillId="0" borderId="51" xfId="36" applyFont="1" applyBorder="1" applyAlignment="1">
      <alignment horizontal="center" vertical="center"/>
    </xf>
    <xf numFmtId="0" fontId="10" fillId="0" borderId="37" xfId="36" applyFont="1" applyBorder="1" applyAlignment="1">
      <alignment horizontal="center" vertical="center"/>
    </xf>
    <xf numFmtId="0" fontId="10" fillId="0" borderId="57" xfId="36" applyFont="1" applyBorder="1" applyAlignment="1">
      <alignment horizontal="center" vertical="center"/>
    </xf>
    <xf numFmtId="0" fontId="6" fillId="0" borderId="68" xfId="36" applyFont="1" applyFill="1" applyBorder="1" applyAlignment="1">
      <alignment horizontal="left" vertical="center"/>
    </xf>
    <xf numFmtId="0" fontId="6" fillId="0" borderId="42" xfId="36" applyFont="1" applyFill="1" applyBorder="1" applyAlignment="1">
      <alignment horizontal="left" vertical="center"/>
    </xf>
  </cellXfs>
  <cellStyles count="56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Commentaire" xfId="28" builtinId="10" customBuiltin="1"/>
    <cellStyle name="Entrée" xfId="29" builtinId="20" customBuiltin="1"/>
    <cellStyle name="Euro" xfId="30"/>
    <cellStyle name="Euro 2" xfId="51"/>
    <cellStyle name="Insatisfaisant" xfId="31" builtinId="27" customBuiltin="1"/>
    <cellStyle name="Lien hypertexte" xfId="32" builtinId="8"/>
    <cellStyle name="Neutre" xfId="33" builtinId="28" customBuiltin="1"/>
    <cellStyle name="Normal" xfId="0" builtinId="0"/>
    <cellStyle name="Normal 2" xfId="34"/>
    <cellStyle name="Normal 2 2" xfId="48"/>
    <cellStyle name="Normal 3" xfId="47"/>
    <cellStyle name="Normal 4" xfId="49"/>
    <cellStyle name="Normal 5" xfId="50"/>
    <cellStyle name="Normal 5 2" xfId="55"/>
    <cellStyle name="Normal 6" xfId="52"/>
    <cellStyle name="Normal 7" xfId="53"/>
    <cellStyle name="Normal 8" xfId="54"/>
    <cellStyle name="Normal_Bilan récap coms 2011 LE VRAI BON" xfId="35"/>
    <cellStyle name="Normal_Copie de Abonnements 2012 - synthèse budget et titres en cours" xfId="36"/>
    <cellStyle name="Satisfaisant" xfId="37" builtinId="26" customBuiltin="1"/>
    <cellStyle name="Sortie" xfId="38" builtinId="21" customBuiltin="1"/>
    <cellStyle name="Texte explicatif" xfId="39" builtinId="53" customBuiltin="1"/>
    <cellStyle name="Titre" xfId="40" builtinId="15" customBuiltin="1"/>
    <cellStyle name="Titre 1" xfId="41" builtinId="16" customBuiltin="1"/>
    <cellStyle name="Titre 2" xfId="42" builtinId="17" customBuiltin="1"/>
    <cellStyle name="Titre 3" xfId="43" builtinId="18" customBuiltin="1"/>
    <cellStyle name="Titre 4" xfId="44" builtinId="19" customBuiltin="1"/>
    <cellStyle name="Total" xfId="45" builtinId="25" customBuiltin="1"/>
    <cellStyle name="Vérification" xfId="46" builtinId="23" customBuiltin="1"/>
  </cellStyles>
  <dxfs count="0"/>
  <tableStyles count="0" defaultTableStyle="TableStyleMedium2" defaultPivotStyle="PivotStyleLight16"/>
  <colors>
    <mruColors>
      <color rgb="FFFFFF99"/>
      <color rgb="FF99FF99"/>
      <color rgb="FFCCFFCC"/>
      <color rgb="FF99FFCC"/>
      <color rgb="FF99FF66"/>
      <color rgb="FFE39C1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3.6799999141440672E-2"/>
                  <c:y val="-3.134582690785017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5.4518517246578777E-3"/>
                  <c:y val="1.253833076314007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2.8622221554453858E-2"/>
                  <c:y val="4.179443587713357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3.4577214620949551E-2"/>
                  <c:y val="3.480736369863042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-4.5978650970559407E-2"/>
                  <c:y val="5.285451020750065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5.5223509535780285E-2"/>
                  <c:y val="1.8237082066869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6.5690867433223041E-2"/>
                  <c:y val="-3.286504080606945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7.4083116935915336E-2"/>
                  <c:y val="-5.016633559102984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-5.8116282126580127E-2"/>
                  <c:y val="-6.352152789411960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9"/>
              <c:layout>
                <c:manualLayout>
                  <c:x val="-4.3406320521395682E-2"/>
                  <c:y val="-7.42311466385850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0"/>
              <c:layout>
                <c:manualLayout>
                  <c:x val="-2.9985184485618325E-2"/>
                  <c:y val="0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1"/>
              <c:layout>
                <c:manualLayout>
                  <c:x val="-4.9974730163683184E-17"/>
                  <c:y val="-1.253833076314007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2"/>
              <c:layout>
                <c:manualLayout>
                  <c:x val="0"/>
                  <c:y val="-4.179443587713357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3"/>
              <c:layout>
                <c:manualLayout>
                  <c:x val="2.7259258623289387E-2"/>
                  <c:y val="6.2691653815700361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spPr>
              <a:ln>
                <a:noFill/>
                <a:round/>
              </a:ln>
            </c:sp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[1]Feuil1!$B$16:$O$16</c:f>
              <c:strCache>
                <c:ptCount val="14"/>
                <c:pt idx="0">
                  <c:v>EZ</c:v>
                </c:pt>
                <c:pt idx="1">
                  <c:v>FE</c:v>
                </c:pt>
                <c:pt idx="2">
                  <c:v>VH</c:v>
                </c:pt>
                <c:pt idx="3">
                  <c:v>JR</c:v>
                </c:pt>
                <c:pt idx="4">
                  <c:v>GL</c:v>
                </c:pt>
                <c:pt idx="5">
                  <c:v>GA</c:v>
                </c:pt>
                <c:pt idx="6">
                  <c:v>SH</c:v>
                </c:pt>
                <c:pt idx="7">
                  <c:v>FG</c:v>
                </c:pt>
                <c:pt idx="8">
                  <c:v>CZ</c:v>
                </c:pt>
                <c:pt idx="9">
                  <c:v>AC</c:v>
                </c:pt>
                <c:pt idx="10">
                  <c:v>LV</c:v>
                </c:pt>
                <c:pt idx="11">
                  <c:v>GS</c:v>
                </c:pt>
                <c:pt idx="12">
                  <c:v>JG</c:v>
                </c:pt>
                <c:pt idx="13">
                  <c:v>PL</c:v>
                </c:pt>
              </c:strCache>
            </c:strRef>
          </c:cat>
          <c:val>
            <c:numRef>
              <c:f>[1]Feuil1!$B$29:$O$29</c:f>
              <c:numCache>
                <c:formatCode>General</c:formatCode>
                <c:ptCount val="14"/>
                <c:pt idx="0">
                  <c:v>562389</c:v>
                </c:pt>
                <c:pt idx="1">
                  <c:v>144464</c:v>
                </c:pt>
                <c:pt idx="2">
                  <c:v>65983</c:v>
                </c:pt>
                <c:pt idx="3">
                  <c:v>81458</c:v>
                </c:pt>
                <c:pt idx="4">
                  <c:v>55882</c:v>
                </c:pt>
                <c:pt idx="5">
                  <c:v>47605</c:v>
                </c:pt>
                <c:pt idx="6">
                  <c:v>60831</c:v>
                </c:pt>
                <c:pt idx="7">
                  <c:v>62555.5</c:v>
                </c:pt>
                <c:pt idx="8">
                  <c:v>15723</c:v>
                </c:pt>
                <c:pt idx="9">
                  <c:v>75649</c:v>
                </c:pt>
                <c:pt idx="10">
                  <c:v>11843</c:v>
                </c:pt>
                <c:pt idx="11">
                  <c:v>24336</c:v>
                </c:pt>
                <c:pt idx="12">
                  <c:v>51793</c:v>
                </c:pt>
                <c:pt idx="13">
                  <c:v>11111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9.8107176678228613E-4"/>
                  <c:y val="2.062640514488267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1.361111146835813E-2"/>
                  <c:y val="-2.087326852539542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5.5829049145673409E-2"/>
                  <c:y val="-1.100920076551670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8.4567871860924015E-2"/>
                  <c:y val="-8.013050559165280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1.6158961491486303E-2"/>
                  <c:y val="9.8378837332646109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layout>
                <c:manualLayout>
                  <c:x val="-3.3054959310278895E-2"/>
                  <c:y val="-2.326514787067185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2.0052491283511175E-2"/>
                  <c:y val="-1.249306402977190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1.6532153812527629E-2"/>
                  <c:y val="9.923843878657395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-2.4256264234209471E-2"/>
                  <c:y val="6.740598595024733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9"/>
              <c:layout>
                <c:manualLayout>
                  <c:x val="-2.4152566869755896E-2"/>
                  <c:y val="-4.999295774908219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0"/>
              <c:layout>
                <c:manualLayout>
                  <c:x val="-3.294094537179857E-2"/>
                  <c:y val="-1.866214976816022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1"/>
              <c:layout>
                <c:manualLayout>
                  <c:x val="-3.8185667928156745E-2"/>
                  <c:y val="1.5888501020849129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2"/>
              <c:layout>
                <c:manualLayout>
                  <c:x val="-2.369319397269978E-2"/>
                  <c:y val="-1.935543675506468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3"/>
              <c:layout>
                <c:manualLayout>
                  <c:x val="1.1670188407791472E-3"/>
                  <c:y val="-1.18824779100828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4"/>
              <c:layout>
                <c:manualLayout>
                  <c:x val="-1.9087601113410353E-2"/>
                  <c:y val="1.329709383290241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[2]Feuil1!$B$1:$P$1</c:f>
              <c:strCache>
                <c:ptCount val="15"/>
                <c:pt idx="0">
                  <c:v>AC</c:v>
                </c:pt>
                <c:pt idx="1">
                  <c:v>CR</c:v>
                </c:pt>
                <c:pt idx="2">
                  <c:v>CZ</c:v>
                </c:pt>
                <c:pt idx="3">
                  <c:v>EZ</c:v>
                </c:pt>
                <c:pt idx="4">
                  <c:v>FE</c:v>
                </c:pt>
                <c:pt idx="5">
                  <c:v>FG</c:v>
                </c:pt>
                <c:pt idx="6">
                  <c:v>GA</c:v>
                </c:pt>
                <c:pt idx="7">
                  <c:v>GL</c:v>
                </c:pt>
                <c:pt idx="8">
                  <c:v>GS</c:v>
                </c:pt>
                <c:pt idx="9">
                  <c:v>JG</c:v>
                </c:pt>
                <c:pt idx="10">
                  <c:v>JR</c:v>
                </c:pt>
                <c:pt idx="11">
                  <c:v>LF</c:v>
                </c:pt>
                <c:pt idx="12">
                  <c:v>PL</c:v>
                </c:pt>
                <c:pt idx="13">
                  <c:v>SH</c:v>
                </c:pt>
                <c:pt idx="14">
                  <c:v>VH</c:v>
                </c:pt>
              </c:strCache>
            </c:strRef>
          </c:cat>
          <c:val>
            <c:numRef>
              <c:f>[2]Feuil1!$B$14:$P$14</c:f>
              <c:numCache>
                <c:formatCode>General</c:formatCode>
                <c:ptCount val="15"/>
                <c:pt idx="0">
                  <c:v>252850</c:v>
                </c:pt>
                <c:pt idx="1">
                  <c:v>48214</c:v>
                </c:pt>
                <c:pt idx="2">
                  <c:v>39510</c:v>
                </c:pt>
                <c:pt idx="3">
                  <c:v>692348</c:v>
                </c:pt>
                <c:pt idx="4">
                  <c:v>143279</c:v>
                </c:pt>
                <c:pt idx="5">
                  <c:v>140966</c:v>
                </c:pt>
                <c:pt idx="6">
                  <c:v>109726</c:v>
                </c:pt>
                <c:pt idx="7">
                  <c:v>123980</c:v>
                </c:pt>
                <c:pt idx="8">
                  <c:v>47682</c:v>
                </c:pt>
                <c:pt idx="9">
                  <c:v>85044</c:v>
                </c:pt>
                <c:pt idx="10">
                  <c:v>155837</c:v>
                </c:pt>
                <c:pt idx="11">
                  <c:v>28501</c:v>
                </c:pt>
                <c:pt idx="12">
                  <c:v>31507</c:v>
                </c:pt>
                <c:pt idx="13">
                  <c:v>99376</c:v>
                </c:pt>
                <c:pt idx="14">
                  <c:v>161159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 sz="800"/>
      </a:pPr>
      <a:endParaRPr lang="fr-FR"/>
    </a:p>
  </c:txPr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4.7072671794109915E-3"/>
                  <c:y val="-0.2307371981186915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-2.3476680799515447E-2"/>
                  <c:y val="-3.7086092715231788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5"/>
              <c:spPr/>
              <c:txPr>
                <a:bodyPr/>
                <a:lstStyle/>
                <a:p>
                  <a:pPr algn="ctr" rtl="0">
                    <a:defRPr lang="en-US" sz="1000" b="0" i="0" u="none" strike="noStrike" kern="1200" baseline="0">
                      <a:solidFill>
                        <a:sysClr val="windowText" lastClr="000000"/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6"/>
              <c:layout>
                <c:manualLayout>
                  <c:x val="-4.0015923263583345E-2"/>
                  <c:y val="-0.1872842572530782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7"/>
              <c:layout>
                <c:manualLayout>
                  <c:x val="-7.8148558716082117E-2"/>
                  <c:y val="8.05369127516778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'[3]Abonnés au 31 cate'!$A$3:$A$11</c:f>
              <c:strCache>
                <c:ptCount val="9"/>
                <c:pt idx="0">
                  <c:v>Adultes </c:v>
                </c:pt>
                <c:pt idx="1">
                  <c:v>Ass. maternelles</c:v>
                </c:pt>
                <c:pt idx="2">
                  <c:v>BCD</c:v>
                </c:pt>
                <c:pt idx="3">
                  <c:v>Chercheurs</c:v>
                </c:pt>
                <c:pt idx="4">
                  <c:v>Classes crèches</c:v>
                </c:pt>
                <c:pt idx="5">
                  <c:v>Collectivités</c:v>
                </c:pt>
                <c:pt idx="6">
                  <c:v>Enfants</c:v>
                </c:pt>
                <c:pt idx="7">
                  <c:v>Jeunes</c:v>
                </c:pt>
                <c:pt idx="8">
                  <c:v>Personnel</c:v>
                </c:pt>
              </c:strCache>
            </c:strRef>
          </c:cat>
          <c:val>
            <c:numRef>
              <c:f>'[3]Abonnés au 31 cate'!$Q$3:$Q$11</c:f>
              <c:numCache>
                <c:formatCode>General</c:formatCode>
                <c:ptCount val="9"/>
                <c:pt idx="0">
                  <c:v>20450</c:v>
                </c:pt>
                <c:pt idx="1">
                  <c:v>330</c:v>
                </c:pt>
                <c:pt idx="2">
                  <c:v>83</c:v>
                </c:pt>
                <c:pt idx="3">
                  <c:v>317</c:v>
                </c:pt>
                <c:pt idx="4">
                  <c:v>1039</c:v>
                </c:pt>
                <c:pt idx="5">
                  <c:v>246</c:v>
                </c:pt>
                <c:pt idx="6">
                  <c:v>13529</c:v>
                </c:pt>
                <c:pt idx="7">
                  <c:v>3597</c:v>
                </c:pt>
                <c:pt idx="8">
                  <c:v>325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9.1324383013274418E-2"/>
                  <c:y val="-1.574158179033081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-9.3895730659566828E-2"/>
                  <c:y val="-9.40374262090958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0.14488687475216677"/>
                  <c:y val="4.745836804529127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7.4962961214045817E-2"/>
                  <c:y val="1.67177743508534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.00%" sourceLinked="0"/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'[4]2015'!$A$81:$A$84</c:f>
              <c:strCache>
                <c:ptCount val="4"/>
                <c:pt idx="0">
                  <c:v>Métropole hors Montpellier</c:v>
                </c:pt>
                <c:pt idx="1">
                  <c:v>Montpellier</c:v>
                </c:pt>
                <c:pt idx="2">
                  <c:v>Communes hors Métropole</c:v>
                </c:pt>
                <c:pt idx="3">
                  <c:v>Autres</c:v>
                </c:pt>
              </c:strCache>
            </c:strRef>
          </c:cat>
          <c:val>
            <c:numRef>
              <c:f>'[4]2015'!$Q$81:$Q$84</c:f>
              <c:numCache>
                <c:formatCode>General</c:formatCode>
                <c:ptCount val="4"/>
                <c:pt idx="0">
                  <c:v>12132</c:v>
                </c:pt>
                <c:pt idx="1">
                  <c:v>25376</c:v>
                </c:pt>
                <c:pt idx="2">
                  <c:v>2322</c:v>
                </c:pt>
                <c:pt idx="3">
                  <c:v>86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244474" y="4562475"/>
    <xdr:ext cx="8756651" cy="2089150"/>
    <xdr:graphicFrame macro="">
      <xdr:nvGraphicFramePr>
        <xdr:cNvPr id="2" name="Graphique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0.02103</cdr:x>
      <cdr:y>0.06839</cdr:y>
    </cdr:from>
    <cdr:to>
      <cdr:x>0.21139</cdr:x>
      <cdr:y>0.95289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184151" y="142875"/>
          <a:ext cx="1666875" cy="1847850"/>
        </a:xfrm>
        <a:prstGeom xmlns:a="http://schemas.openxmlformats.org/drawingml/2006/main" prst="rect">
          <a:avLst/>
        </a:prstGeom>
      </cdr:spPr>
      <cdr:style>
        <a:lnRef xmlns:a="http://schemas.openxmlformats.org/drawingml/2006/main" idx="2">
          <a:schemeClr val="accent5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5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fr-FR" sz="800"/>
            <a:t>Fermeture</a:t>
          </a:r>
          <a:r>
            <a:rPr lang="fr-FR" sz="800" baseline="0"/>
            <a:t> de Césaire le 20 juin 2015 pour reconstruction.</a:t>
          </a:r>
        </a:p>
        <a:p xmlns:a="http://schemas.openxmlformats.org/drawingml/2006/main">
          <a:pPr algn="ctr"/>
          <a:endParaRPr lang="fr-FR" sz="800" baseline="0"/>
        </a:p>
        <a:p xmlns:a="http://schemas.openxmlformats.org/drawingml/2006/main">
          <a:pPr algn="ctr"/>
          <a:r>
            <a:rPr lang="fr-FR" sz="800" baseline="0"/>
            <a:t>Fermeture  de Hugo (28 mars -24 août)  pour travaux de rénovation.</a:t>
          </a:r>
        </a:p>
        <a:p xmlns:a="http://schemas.openxmlformats.org/drawingml/2006/main">
          <a:pPr algn="ctr"/>
          <a:endParaRPr lang="fr-FR" sz="800" baseline="0"/>
        </a:p>
        <a:p xmlns:a="http://schemas.openxmlformats.org/drawingml/2006/main">
          <a:pPr algn="ctr"/>
          <a:r>
            <a:rPr lang="fr-FR" sz="800" baseline="0"/>
            <a:t>Fermeture de Shakespeare  (15 juillet-21 octobre) pour travaux de rénovation et d'automatisation.</a:t>
          </a:r>
          <a:endParaRPr lang="fr-FR" sz="8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5774" y="4305299"/>
    <xdr:ext cx="9305926" cy="2705101"/>
    <xdr:graphicFrame macro="">
      <xdr:nvGraphicFramePr>
        <xdr:cNvPr id="5" name="Graphique 4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0.05425</cdr:x>
      <cdr:y>0.19366</cdr:y>
    </cdr:from>
    <cdr:to>
      <cdr:x>0.22006</cdr:x>
      <cdr:y>0.82746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504826" y="523876"/>
          <a:ext cx="1543050" cy="1714500"/>
        </a:xfrm>
        <a:prstGeom xmlns:a="http://schemas.openxmlformats.org/drawingml/2006/main" prst="rect">
          <a:avLst/>
        </a:prstGeom>
      </cdr:spPr>
      <cdr:style>
        <a:lnRef xmlns:a="http://schemas.openxmlformats.org/drawingml/2006/main" idx="2">
          <a:schemeClr val="accent5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5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/>
          <a:r>
            <a:rPr lang="fr-FR" sz="800">
              <a:effectLst/>
              <a:latin typeface="+mn-lt"/>
              <a:ea typeface="+mn-ea"/>
              <a:cs typeface="+mn-cs"/>
            </a:rPr>
            <a:t>Fermeture</a:t>
          </a:r>
          <a:r>
            <a:rPr lang="fr-FR" sz="800" baseline="0">
              <a:effectLst/>
              <a:latin typeface="+mn-lt"/>
              <a:ea typeface="+mn-ea"/>
              <a:cs typeface="+mn-cs"/>
            </a:rPr>
            <a:t> de Césaire le 20 juin 2015 pour reconstruction.</a:t>
          </a:r>
        </a:p>
        <a:p xmlns:a="http://schemas.openxmlformats.org/drawingml/2006/main">
          <a:pPr algn="ctr"/>
          <a:endParaRPr lang="fr-FR" sz="800">
            <a:effectLst/>
          </a:endParaRPr>
        </a:p>
        <a:p xmlns:a="http://schemas.openxmlformats.org/drawingml/2006/main">
          <a:pPr algn="ctr"/>
          <a:r>
            <a:rPr lang="fr-FR" sz="800" baseline="0">
              <a:effectLst/>
              <a:latin typeface="+mn-lt"/>
              <a:ea typeface="+mn-ea"/>
              <a:cs typeface="+mn-cs"/>
            </a:rPr>
            <a:t>Fermeture  de Hugo (28 mars -24 août)  pour travaux de rénovation.</a:t>
          </a:r>
        </a:p>
        <a:p xmlns:a="http://schemas.openxmlformats.org/drawingml/2006/main">
          <a:pPr algn="ctr"/>
          <a:endParaRPr lang="fr-FR" sz="800">
            <a:effectLst/>
          </a:endParaRPr>
        </a:p>
        <a:p xmlns:a="http://schemas.openxmlformats.org/drawingml/2006/main">
          <a:pPr algn="ctr"/>
          <a:r>
            <a:rPr lang="fr-FR" sz="800" baseline="0">
              <a:effectLst/>
              <a:latin typeface="+mn-lt"/>
              <a:ea typeface="+mn-ea"/>
              <a:cs typeface="+mn-cs"/>
            </a:rPr>
            <a:t>Fermeture de Shakespeare  (15 juillet-21 octobre) pour travaux de rénovation et d'automatisation.</a:t>
          </a:r>
          <a:endParaRPr lang="fr-FR" sz="800">
            <a:effectLst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1047750" y="3581400"/>
    <xdr:ext cx="6562725" cy="2876550"/>
    <xdr:graphicFrame macro="">
      <xdr:nvGraphicFramePr>
        <xdr:cNvPr id="4" name="Graphique 3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819150" y="3581399"/>
    <xdr:ext cx="6619875" cy="2790825"/>
    <xdr:graphicFrame macro="">
      <xdr:nvGraphicFramePr>
        <xdr:cNvPr id="5" name="Graphique 4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6</xdr:row>
      <xdr:rowOff>95250</xdr:rowOff>
    </xdr:from>
    <xdr:to>
      <xdr:col>14</xdr:col>
      <xdr:colOff>28576</xdr:colOff>
      <xdr:row>24</xdr:row>
      <xdr:rowOff>174498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19175" y="2362200"/>
          <a:ext cx="5934076" cy="413689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hiffres%20pour%20graphiques/Entr&#233;es%20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Chiffres%20pour%20graphiques/Pr&#234;ts%202015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Chiffres%20pour%20graphiques/Abo%20au%2031%20cate%20et%20typ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Chiffres%20pour%20graphiques/Abonn&#233;s%20communes%20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1"/>
      <sheetName val="Feuil1"/>
      <sheetName val="Feuil2"/>
      <sheetName val="Feuil3"/>
    </sheetNames>
    <sheetDataSet>
      <sheetData sheetId="0" refreshError="1"/>
      <sheetData sheetId="1">
        <row r="16">
          <cell r="B16" t="str">
            <v>EZ</v>
          </cell>
          <cell r="C16" t="str">
            <v>FE</v>
          </cell>
          <cell r="D16" t="str">
            <v>VH</v>
          </cell>
          <cell r="E16" t="str">
            <v>JR</v>
          </cell>
          <cell r="F16" t="str">
            <v>GL</v>
          </cell>
          <cell r="G16" t="str">
            <v>GA</v>
          </cell>
          <cell r="H16" t="str">
            <v>SH</v>
          </cell>
          <cell r="I16" t="str">
            <v>FG</v>
          </cell>
          <cell r="J16" t="str">
            <v>CZ</v>
          </cell>
          <cell r="K16" t="str">
            <v>AC</v>
          </cell>
          <cell r="L16" t="str">
            <v>LV</v>
          </cell>
          <cell r="M16" t="str">
            <v>GS</v>
          </cell>
          <cell r="N16" t="str">
            <v>JG</v>
          </cell>
          <cell r="O16" t="str">
            <v>PL</v>
          </cell>
        </row>
        <row r="29">
          <cell r="B29">
            <v>562389</v>
          </cell>
          <cell r="C29">
            <v>144464</v>
          </cell>
          <cell r="D29">
            <v>65983</v>
          </cell>
          <cell r="E29">
            <v>81458</v>
          </cell>
          <cell r="F29">
            <v>55882</v>
          </cell>
          <cell r="G29">
            <v>47605</v>
          </cell>
          <cell r="H29">
            <v>60831</v>
          </cell>
          <cell r="I29">
            <v>62555.5</v>
          </cell>
          <cell r="J29">
            <v>15723</v>
          </cell>
          <cell r="K29">
            <v>75649</v>
          </cell>
          <cell r="L29">
            <v>11843</v>
          </cell>
          <cell r="M29">
            <v>24336</v>
          </cell>
          <cell r="N29">
            <v>51793</v>
          </cell>
          <cell r="O29">
            <v>11111</v>
          </cell>
        </row>
      </sheetData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2"/>
      <sheetName val="Feuil1"/>
      <sheetName val="Feuil2"/>
      <sheetName val="Feuil3"/>
    </sheetNames>
    <sheetDataSet>
      <sheetData sheetId="0" refreshError="1"/>
      <sheetData sheetId="1">
        <row r="1">
          <cell r="B1" t="str">
            <v>AC</v>
          </cell>
          <cell r="C1" t="str">
            <v>CR</v>
          </cell>
          <cell r="D1" t="str">
            <v>CZ</v>
          </cell>
          <cell r="E1" t="str">
            <v>EZ</v>
          </cell>
          <cell r="F1" t="str">
            <v>FE</v>
          </cell>
          <cell r="G1" t="str">
            <v>FG</v>
          </cell>
          <cell r="H1" t="str">
            <v>GA</v>
          </cell>
          <cell r="I1" t="str">
            <v>GL</v>
          </cell>
          <cell r="J1" t="str">
            <v>GS</v>
          </cell>
          <cell r="K1" t="str">
            <v>JG</v>
          </cell>
          <cell r="L1" t="str">
            <v>JR</v>
          </cell>
          <cell r="M1" t="str">
            <v>LF</v>
          </cell>
          <cell r="N1" t="str">
            <v>PL</v>
          </cell>
          <cell r="O1" t="str">
            <v>SH</v>
          </cell>
          <cell r="P1" t="str">
            <v>VH</v>
          </cell>
        </row>
        <row r="14">
          <cell r="B14">
            <v>252850</v>
          </cell>
          <cell r="C14">
            <v>48214</v>
          </cell>
          <cell r="D14">
            <v>39510</v>
          </cell>
          <cell r="E14">
            <v>692348</v>
          </cell>
          <cell r="F14">
            <v>143279</v>
          </cell>
          <cell r="G14">
            <v>140966</v>
          </cell>
          <cell r="H14">
            <v>109726</v>
          </cell>
          <cell r="I14">
            <v>123980</v>
          </cell>
          <cell r="J14">
            <v>47682</v>
          </cell>
          <cell r="K14">
            <v>85044</v>
          </cell>
          <cell r="L14">
            <v>155837</v>
          </cell>
          <cell r="M14">
            <v>28501</v>
          </cell>
          <cell r="N14">
            <v>31507</v>
          </cell>
          <cell r="O14">
            <v>99376</v>
          </cell>
          <cell r="P14">
            <v>161159</v>
          </cell>
        </row>
      </sheetData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4"/>
      <sheetName val="Abonnés au 31 cate"/>
      <sheetName val="Abonnés au 31 type "/>
      <sheetName val="Feuil1"/>
    </sheetNames>
    <sheetDataSet>
      <sheetData sheetId="0" refreshError="1"/>
      <sheetData sheetId="1">
        <row r="3">
          <cell r="A3" t="str">
            <v xml:space="preserve">Adultes </v>
          </cell>
          <cell r="Q3">
            <v>20450</v>
          </cell>
        </row>
        <row r="4">
          <cell r="A4" t="str">
            <v>Ass. maternelles</v>
          </cell>
          <cell r="Q4">
            <v>330</v>
          </cell>
        </row>
        <row r="5">
          <cell r="A5" t="str">
            <v>BCD</v>
          </cell>
          <cell r="Q5">
            <v>83</v>
          </cell>
        </row>
        <row r="6">
          <cell r="A6" t="str">
            <v>Chercheurs</v>
          </cell>
          <cell r="Q6">
            <v>317</v>
          </cell>
        </row>
        <row r="7">
          <cell r="A7" t="str">
            <v>Classes crèches</v>
          </cell>
          <cell r="Q7">
            <v>1039</v>
          </cell>
        </row>
        <row r="8">
          <cell r="A8" t="str">
            <v>Collectivités</v>
          </cell>
          <cell r="Q8">
            <v>246</v>
          </cell>
        </row>
        <row r="9">
          <cell r="A9" t="str">
            <v>Enfants</v>
          </cell>
          <cell r="Q9">
            <v>13529</v>
          </cell>
        </row>
        <row r="10">
          <cell r="A10" t="str">
            <v>Jeunes</v>
          </cell>
          <cell r="Q10">
            <v>3597</v>
          </cell>
        </row>
        <row r="11">
          <cell r="A11" t="str">
            <v>Personnel</v>
          </cell>
          <cell r="Q11">
            <v>325</v>
          </cell>
        </row>
      </sheetData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pt"/>
      <sheetName val="Regroupement"/>
      <sheetName val="Graph2"/>
      <sheetName val="2015"/>
      <sheetName val="Détail"/>
      <sheetName val="Graph1"/>
      <sheetName val="2014"/>
    </sheetNames>
    <sheetDataSet>
      <sheetData sheetId="0" refreshError="1"/>
      <sheetData sheetId="1" refreshError="1"/>
      <sheetData sheetId="2" refreshError="1"/>
      <sheetData sheetId="3">
        <row r="81">
          <cell r="A81" t="str">
            <v>Métropole hors Montpellier</v>
          </cell>
          <cell r="Q81">
            <v>12132</v>
          </cell>
        </row>
        <row r="82">
          <cell r="A82" t="str">
            <v>Montpellier</v>
          </cell>
          <cell r="Q82">
            <v>25376</v>
          </cell>
        </row>
        <row r="83">
          <cell r="A83" t="str">
            <v>Communes hors Métropole</v>
          </cell>
          <cell r="Q83">
            <v>2322</v>
          </cell>
        </row>
        <row r="84">
          <cell r="A84" t="str">
            <v>Autres</v>
          </cell>
          <cell r="Q84">
            <v>86</v>
          </cell>
        </row>
      </sheetData>
      <sheetData sheetId="4" refreshError="1"/>
      <sheetData sheetId="5" refreshError="1"/>
      <sheetData sheetId="6">
        <row r="81">
          <cell r="A81" t="str">
            <v>Métropole hors Montpellier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  <pageSetUpPr fitToPage="1"/>
  </sheetPr>
  <dimension ref="A1:R36"/>
  <sheetViews>
    <sheetView tabSelected="1" zoomScaleNormal="100" workbookViewId="0">
      <selection activeCell="E3" sqref="E3"/>
    </sheetView>
  </sheetViews>
  <sheetFormatPr baseColWidth="10" defaultRowHeight="12.75"/>
  <cols>
    <col min="1" max="1" width="9.7109375" customWidth="1"/>
    <col min="2" max="15" width="7.42578125" customWidth="1"/>
    <col min="16" max="16" width="9.140625" customWidth="1"/>
    <col min="17" max="17" width="9" customWidth="1"/>
    <col min="18" max="18" width="9.5703125" customWidth="1"/>
  </cols>
  <sheetData>
    <row r="1" spans="1:18" ht="15.75">
      <c r="A1" s="378" t="s">
        <v>246</v>
      </c>
      <c r="B1" s="378"/>
      <c r="C1" s="378"/>
      <c r="D1" s="378"/>
      <c r="E1" s="378"/>
      <c r="F1" s="378"/>
      <c r="G1" s="378"/>
      <c r="H1" s="378"/>
      <c r="I1" s="378"/>
      <c r="J1" s="378"/>
      <c r="K1" s="378"/>
      <c r="L1" s="378"/>
      <c r="M1" s="378"/>
      <c r="N1" s="378"/>
      <c r="O1" s="378"/>
      <c r="P1" s="378"/>
      <c r="Q1" s="378"/>
      <c r="R1" s="378"/>
    </row>
    <row r="2" spans="1:18" ht="5.25" customHeight="1" thickBot="1"/>
    <row r="3" spans="1:18" s="4" customFormat="1" ht="66.75" customHeight="1">
      <c r="A3" s="207">
        <v>2015</v>
      </c>
      <c r="B3" s="142" t="s">
        <v>305</v>
      </c>
      <c r="C3" s="142" t="s">
        <v>38</v>
      </c>
      <c r="D3" s="142" t="s">
        <v>15</v>
      </c>
      <c r="E3" s="143" t="s">
        <v>306</v>
      </c>
      <c r="F3" s="142" t="s">
        <v>307</v>
      </c>
      <c r="G3" s="142" t="s">
        <v>17</v>
      </c>
      <c r="H3" s="142" t="s">
        <v>41</v>
      </c>
      <c r="I3" s="143" t="s">
        <v>19</v>
      </c>
      <c r="J3" s="143" t="s">
        <v>20</v>
      </c>
      <c r="K3" s="143" t="s">
        <v>21</v>
      </c>
      <c r="L3" s="143" t="s">
        <v>43</v>
      </c>
      <c r="M3" s="143" t="s">
        <v>171</v>
      </c>
      <c r="N3" s="143" t="s">
        <v>136</v>
      </c>
      <c r="O3" s="143" t="s">
        <v>46</v>
      </c>
      <c r="P3" s="208" t="s">
        <v>247</v>
      </c>
      <c r="Q3" s="208" t="s">
        <v>216</v>
      </c>
      <c r="R3" s="144" t="s">
        <v>249</v>
      </c>
    </row>
    <row r="4" spans="1:18" ht="15" customHeight="1">
      <c r="A4" s="145" t="s">
        <v>1</v>
      </c>
      <c r="B4" s="137">
        <v>55674</v>
      </c>
      <c r="C4" s="138">
        <v>14451</v>
      </c>
      <c r="D4" s="138">
        <v>10400</v>
      </c>
      <c r="E4" s="138">
        <v>8261</v>
      </c>
      <c r="F4" s="138">
        <v>5475</v>
      </c>
      <c r="G4" s="138">
        <v>4616</v>
      </c>
      <c r="H4" s="138">
        <v>8052</v>
      </c>
      <c r="I4" s="138">
        <v>6417</v>
      </c>
      <c r="J4" s="138">
        <v>3107</v>
      </c>
      <c r="K4" s="138">
        <v>6867</v>
      </c>
      <c r="L4" s="138">
        <v>1121</v>
      </c>
      <c r="M4" s="138">
        <v>2481</v>
      </c>
      <c r="N4" s="138">
        <v>4730</v>
      </c>
      <c r="O4" s="138">
        <v>1191</v>
      </c>
      <c r="P4" s="9">
        <v>132843</v>
      </c>
      <c r="Q4" s="25">
        <v>136532</v>
      </c>
      <c r="R4" s="155">
        <f t="shared" ref="R4:R15" si="0">+(P4-Q4)/Q4</f>
        <v>-2.7019306829168255E-2</v>
      </c>
    </row>
    <row r="5" spans="1:18" ht="15" customHeight="1">
      <c r="A5" s="145" t="s">
        <v>2</v>
      </c>
      <c r="B5" s="138">
        <v>52403</v>
      </c>
      <c r="C5" s="138">
        <v>14619</v>
      </c>
      <c r="D5" s="138">
        <v>9191</v>
      </c>
      <c r="E5" s="138">
        <v>8965</v>
      </c>
      <c r="F5" s="138">
        <v>4574</v>
      </c>
      <c r="G5" s="138">
        <v>3928</v>
      </c>
      <c r="H5" s="138">
        <v>7736</v>
      </c>
      <c r="I5" s="138">
        <v>5140</v>
      </c>
      <c r="J5" s="138">
        <v>2662</v>
      </c>
      <c r="K5" s="138">
        <v>7267</v>
      </c>
      <c r="L5" s="138">
        <v>912</v>
      </c>
      <c r="M5" s="138">
        <v>2322</v>
      </c>
      <c r="N5" s="138">
        <v>4629</v>
      </c>
      <c r="O5" s="138">
        <v>932</v>
      </c>
      <c r="P5" s="9">
        <v>125280</v>
      </c>
      <c r="Q5" s="25">
        <v>122542</v>
      </c>
      <c r="R5" s="155">
        <f t="shared" si="0"/>
        <v>2.2343359827650927E-2</v>
      </c>
    </row>
    <row r="6" spans="1:18" ht="15" customHeight="1">
      <c r="A6" s="145" t="s">
        <v>3</v>
      </c>
      <c r="B6" s="138">
        <v>55869</v>
      </c>
      <c r="C6" s="138">
        <v>14334</v>
      </c>
      <c r="D6" s="138">
        <v>9268</v>
      </c>
      <c r="E6" s="138">
        <v>8465</v>
      </c>
      <c r="F6" s="138">
        <v>5511</v>
      </c>
      <c r="G6" s="138">
        <v>5293</v>
      </c>
      <c r="H6" s="138">
        <v>7513</v>
      </c>
      <c r="I6" s="138">
        <v>6157</v>
      </c>
      <c r="J6" s="138">
        <v>2918</v>
      </c>
      <c r="K6" s="138">
        <v>7003</v>
      </c>
      <c r="L6" s="138">
        <v>1145</v>
      </c>
      <c r="M6" s="138">
        <v>2357</v>
      </c>
      <c r="N6" s="138">
        <v>4915</v>
      </c>
      <c r="O6" s="138">
        <v>1110</v>
      </c>
      <c r="P6" s="9">
        <v>131858</v>
      </c>
      <c r="Q6" s="25">
        <v>127427</v>
      </c>
      <c r="R6" s="155">
        <f t="shared" si="0"/>
        <v>3.4772850337840486E-2</v>
      </c>
    </row>
    <row r="7" spans="1:18" ht="15" customHeight="1">
      <c r="A7" s="145" t="s">
        <v>4</v>
      </c>
      <c r="B7" s="138">
        <v>55246</v>
      </c>
      <c r="C7" s="138">
        <v>13648</v>
      </c>
      <c r="D7" s="138">
        <v>0</v>
      </c>
      <c r="E7" s="138">
        <v>8675</v>
      </c>
      <c r="F7" s="138">
        <v>5820</v>
      </c>
      <c r="G7" s="138">
        <v>5363</v>
      </c>
      <c r="H7" s="138">
        <v>7048</v>
      </c>
      <c r="I7" s="138">
        <v>5746</v>
      </c>
      <c r="J7" s="138">
        <v>2746</v>
      </c>
      <c r="K7" s="138">
        <v>7140</v>
      </c>
      <c r="L7" s="138">
        <v>1013</v>
      </c>
      <c r="M7" s="138">
        <v>2345</v>
      </c>
      <c r="N7" s="138">
        <v>5376</v>
      </c>
      <c r="O7" s="138">
        <v>881</v>
      </c>
      <c r="P7" s="9">
        <v>121047</v>
      </c>
      <c r="Q7" s="25">
        <v>124841</v>
      </c>
      <c r="R7" s="155">
        <f t="shared" si="0"/>
        <v>-3.0390656915596639E-2</v>
      </c>
    </row>
    <row r="8" spans="1:18" ht="15" customHeight="1">
      <c r="A8" s="145" t="s">
        <v>5</v>
      </c>
      <c r="B8" s="138">
        <v>40572</v>
      </c>
      <c r="C8" s="138">
        <v>9832</v>
      </c>
      <c r="D8" s="138">
        <v>0</v>
      </c>
      <c r="E8" s="138">
        <v>5740</v>
      </c>
      <c r="F8" s="138">
        <v>4482</v>
      </c>
      <c r="G8" s="138">
        <v>3473</v>
      </c>
      <c r="H8" s="138">
        <v>6040</v>
      </c>
      <c r="I8" s="138">
        <v>4601</v>
      </c>
      <c r="J8" s="138">
        <v>2546</v>
      </c>
      <c r="K8" s="138">
        <v>5199</v>
      </c>
      <c r="L8" s="138">
        <v>1002</v>
      </c>
      <c r="M8" s="138">
        <v>1880</v>
      </c>
      <c r="N8" s="138">
        <v>4558</v>
      </c>
      <c r="O8" s="138">
        <v>859</v>
      </c>
      <c r="P8" s="9">
        <v>90784</v>
      </c>
      <c r="Q8" s="25">
        <v>104563</v>
      </c>
      <c r="R8" s="155">
        <f t="shared" si="0"/>
        <v>-0.13177701481403556</v>
      </c>
    </row>
    <row r="9" spans="1:18" ht="15" customHeight="1">
      <c r="A9" s="145" t="s">
        <v>6</v>
      </c>
      <c r="B9" s="138">
        <v>44972</v>
      </c>
      <c r="C9" s="138">
        <v>10318</v>
      </c>
      <c r="D9" s="138">
        <v>0</v>
      </c>
      <c r="E9" s="138">
        <v>6066</v>
      </c>
      <c r="F9" s="138">
        <v>5211</v>
      </c>
      <c r="G9" s="138">
        <v>3622</v>
      </c>
      <c r="H9" s="138">
        <v>5720</v>
      </c>
      <c r="I9" s="138">
        <v>5493</v>
      </c>
      <c r="J9" s="138">
        <v>1744</v>
      </c>
      <c r="K9" s="138">
        <v>5600</v>
      </c>
      <c r="L9" s="138">
        <v>1111</v>
      </c>
      <c r="M9" s="138">
        <v>2093</v>
      </c>
      <c r="N9" s="138">
        <v>5081</v>
      </c>
      <c r="O9" s="138">
        <v>1130</v>
      </c>
      <c r="P9" s="9">
        <v>98161</v>
      </c>
      <c r="Q9" s="25">
        <v>89935</v>
      </c>
      <c r="R9" s="155">
        <f t="shared" si="0"/>
        <v>9.1466058820259072E-2</v>
      </c>
    </row>
    <row r="10" spans="1:18" ht="15" customHeight="1">
      <c r="A10" s="145" t="s">
        <v>7</v>
      </c>
      <c r="B10" s="138">
        <v>34970</v>
      </c>
      <c r="C10" s="138">
        <v>9780</v>
      </c>
      <c r="D10" s="138">
        <v>0</v>
      </c>
      <c r="E10" s="138">
        <v>5030</v>
      </c>
      <c r="F10" s="138">
        <v>2106</v>
      </c>
      <c r="G10" s="138">
        <v>3225</v>
      </c>
      <c r="H10" s="138">
        <v>2906</v>
      </c>
      <c r="I10" s="138">
        <v>5156</v>
      </c>
      <c r="J10" s="138">
        <v>0</v>
      </c>
      <c r="K10" s="138">
        <v>3272</v>
      </c>
      <c r="L10" s="138">
        <v>881</v>
      </c>
      <c r="M10" s="138">
        <v>1785</v>
      </c>
      <c r="N10" s="138">
        <v>4006</v>
      </c>
      <c r="O10" s="138">
        <v>758</v>
      </c>
      <c r="P10" s="9">
        <v>73875</v>
      </c>
      <c r="Q10" s="25">
        <v>84720</v>
      </c>
      <c r="R10" s="155">
        <f t="shared" si="0"/>
        <v>-0.12800991501416431</v>
      </c>
    </row>
    <row r="11" spans="1:18" ht="15" customHeight="1">
      <c r="A11" s="145" t="s">
        <v>8</v>
      </c>
      <c r="B11" s="138">
        <v>18384</v>
      </c>
      <c r="C11" s="138">
        <v>4403</v>
      </c>
      <c r="D11" s="138">
        <v>1072</v>
      </c>
      <c r="E11" s="138">
        <v>1361</v>
      </c>
      <c r="F11" s="138">
        <v>4294</v>
      </c>
      <c r="G11" s="138">
        <v>1050</v>
      </c>
      <c r="H11" s="138">
        <v>0</v>
      </c>
      <c r="I11" s="138">
        <v>2308</v>
      </c>
      <c r="J11" s="138">
        <v>0</v>
      </c>
      <c r="K11" s="138">
        <v>5258</v>
      </c>
      <c r="L11" s="138">
        <v>267</v>
      </c>
      <c r="M11" s="138">
        <v>519</v>
      </c>
      <c r="N11" s="138">
        <v>1329</v>
      </c>
      <c r="O11" s="138">
        <v>232</v>
      </c>
      <c r="P11" s="9">
        <v>40477</v>
      </c>
      <c r="Q11" s="25">
        <v>41383</v>
      </c>
      <c r="R11" s="155">
        <f t="shared" si="0"/>
        <v>-2.1893047869898267E-2</v>
      </c>
    </row>
    <row r="12" spans="1:18" ht="15" customHeight="1">
      <c r="A12" s="145" t="s">
        <v>9</v>
      </c>
      <c r="B12" s="138">
        <v>45775</v>
      </c>
      <c r="C12" s="138">
        <v>11069</v>
      </c>
      <c r="D12" s="138">
        <v>9436</v>
      </c>
      <c r="E12" s="138">
        <v>6069</v>
      </c>
      <c r="F12" s="138">
        <v>4438</v>
      </c>
      <c r="G12" s="138">
        <v>4347</v>
      </c>
      <c r="H12" s="138">
        <v>0</v>
      </c>
      <c r="I12" s="138">
        <v>5275</v>
      </c>
      <c r="J12" s="138">
        <v>0</v>
      </c>
      <c r="K12" s="138">
        <v>7500</v>
      </c>
      <c r="L12" s="138">
        <v>1255</v>
      </c>
      <c r="M12" s="138">
        <v>2397</v>
      </c>
      <c r="N12" s="138">
        <v>4290</v>
      </c>
      <c r="O12" s="138">
        <v>999</v>
      </c>
      <c r="P12" s="9">
        <v>102850</v>
      </c>
      <c r="Q12" s="25">
        <v>100498</v>
      </c>
      <c r="R12" s="155">
        <f t="shared" si="0"/>
        <v>2.3403450814941589E-2</v>
      </c>
    </row>
    <row r="13" spans="1:18" ht="15" customHeight="1">
      <c r="A13" s="145" t="s">
        <v>10</v>
      </c>
      <c r="B13" s="138">
        <v>59459</v>
      </c>
      <c r="C13" s="138">
        <v>15266</v>
      </c>
      <c r="D13" s="138">
        <v>10863</v>
      </c>
      <c r="E13" s="138">
        <v>9281</v>
      </c>
      <c r="F13" s="138">
        <v>5505</v>
      </c>
      <c r="G13" s="138">
        <v>5065</v>
      </c>
      <c r="H13" s="138">
        <v>3809</v>
      </c>
      <c r="I13" s="138">
        <v>6371</v>
      </c>
      <c r="J13" s="138">
        <v>0</v>
      </c>
      <c r="K13" s="138">
        <v>8335</v>
      </c>
      <c r="L13" s="138">
        <v>1249</v>
      </c>
      <c r="M13" s="138">
        <v>2326</v>
      </c>
      <c r="N13" s="138">
        <v>4801</v>
      </c>
      <c r="O13" s="138">
        <v>1084</v>
      </c>
      <c r="P13" s="9">
        <v>133414</v>
      </c>
      <c r="Q13" s="25">
        <v>136289</v>
      </c>
      <c r="R13" s="155">
        <f t="shared" si="0"/>
        <v>-2.1094879263917118E-2</v>
      </c>
    </row>
    <row r="14" spans="1:18" ht="15" customHeight="1">
      <c r="A14" s="145" t="s">
        <v>11</v>
      </c>
      <c r="B14" s="138">
        <v>50861</v>
      </c>
      <c r="C14" s="138">
        <v>13233</v>
      </c>
      <c r="D14" s="138">
        <v>8511</v>
      </c>
      <c r="E14" s="138">
        <v>6874</v>
      </c>
      <c r="F14" s="138">
        <v>4400</v>
      </c>
      <c r="G14" s="138">
        <v>4007</v>
      </c>
      <c r="H14" s="138">
        <v>5941</v>
      </c>
      <c r="I14" s="138">
        <v>5361</v>
      </c>
      <c r="J14" s="138">
        <v>0</v>
      </c>
      <c r="K14" s="138">
        <v>5999</v>
      </c>
      <c r="L14" s="138">
        <v>844</v>
      </c>
      <c r="M14" s="138">
        <v>1994</v>
      </c>
      <c r="N14" s="138">
        <v>4275</v>
      </c>
      <c r="O14" s="138">
        <v>1018</v>
      </c>
      <c r="P14" s="9">
        <v>113318</v>
      </c>
      <c r="Q14" s="25">
        <v>125167</v>
      </c>
      <c r="R14" s="155">
        <f t="shared" si="0"/>
        <v>-9.466552685612023E-2</v>
      </c>
    </row>
    <row r="15" spans="1:18" ht="15" customHeight="1">
      <c r="A15" s="145" t="s">
        <v>12</v>
      </c>
      <c r="B15" s="138">
        <v>48204</v>
      </c>
      <c r="C15" s="138">
        <v>13511</v>
      </c>
      <c r="D15" s="138">
        <v>7242</v>
      </c>
      <c r="E15" s="138">
        <v>6671</v>
      </c>
      <c r="F15" s="138">
        <v>4066</v>
      </c>
      <c r="G15" s="138">
        <v>3616</v>
      </c>
      <c r="H15" s="138">
        <v>6066</v>
      </c>
      <c r="I15" s="138">
        <v>4530.5</v>
      </c>
      <c r="J15" s="138">
        <v>0</v>
      </c>
      <c r="K15" s="138">
        <v>6209</v>
      </c>
      <c r="L15" s="138">
        <v>1043</v>
      </c>
      <c r="M15" s="138">
        <v>1837</v>
      </c>
      <c r="N15" s="138">
        <v>3803</v>
      </c>
      <c r="O15" s="138">
        <v>917</v>
      </c>
      <c r="P15" s="9">
        <v>107715.5</v>
      </c>
      <c r="Q15" s="25">
        <v>103711</v>
      </c>
      <c r="R15" s="155">
        <f t="shared" si="0"/>
        <v>3.8612104791198622E-2</v>
      </c>
    </row>
    <row r="16" spans="1:18" ht="25.5">
      <c r="A16" s="146" t="s">
        <v>248</v>
      </c>
      <c r="B16" s="139">
        <v>562389</v>
      </c>
      <c r="C16" s="139">
        <v>144464</v>
      </c>
      <c r="D16" s="139">
        <v>65983</v>
      </c>
      <c r="E16" s="139">
        <v>81458</v>
      </c>
      <c r="F16" s="139">
        <v>55882</v>
      </c>
      <c r="G16" s="139">
        <v>47605</v>
      </c>
      <c r="H16" s="139">
        <v>60831</v>
      </c>
      <c r="I16" s="139">
        <v>62555.5</v>
      </c>
      <c r="J16" s="139">
        <v>15723</v>
      </c>
      <c r="K16" s="139">
        <v>75649</v>
      </c>
      <c r="L16" s="139">
        <v>11843</v>
      </c>
      <c r="M16" s="139">
        <v>24336</v>
      </c>
      <c r="N16" s="139">
        <v>51793</v>
      </c>
      <c r="O16" s="139">
        <v>11111</v>
      </c>
      <c r="P16" s="140">
        <v>1271622.5</v>
      </c>
      <c r="Q16" s="71">
        <v>1297608</v>
      </c>
      <c r="R16" s="147">
        <f>+(P16-Q16)/Q16</f>
        <v>-2.0025693429756908E-2</v>
      </c>
    </row>
    <row r="17" spans="1:18" ht="25.5">
      <c r="A17" s="146" t="s">
        <v>217</v>
      </c>
      <c r="B17" s="71">
        <v>553222</v>
      </c>
      <c r="C17" s="71">
        <v>144191</v>
      </c>
      <c r="D17" s="71">
        <v>99341</v>
      </c>
      <c r="E17" s="71">
        <v>83945</v>
      </c>
      <c r="F17" s="71">
        <v>51724</v>
      </c>
      <c r="G17" s="71">
        <v>46058</v>
      </c>
      <c r="H17" s="71">
        <v>66550</v>
      </c>
      <c r="I17" s="71">
        <v>53648</v>
      </c>
      <c r="J17" s="71">
        <v>29408</v>
      </c>
      <c r="K17" s="71">
        <v>71433</v>
      </c>
      <c r="L17" s="71">
        <v>11964</v>
      </c>
      <c r="M17" s="71">
        <v>25017</v>
      </c>
      <c r="N17" s="71">
        <v>51332</v>
      </c>
      <c r="O17" s="71">
        <v>9775</v>
      </c>
      <c r="P17" s="71">
        <v>1297608</v>
      </c>
      <c r="Q17" s="373"/>
      <c r="R17" s="374"/>
    </row>
    <row r="18" spans="1:18" ht="26.25" thickBot="1">
      <c r="A18" s="113" t="s">
        <v>249</v>
      </c>
      <c r="B18" s="148">
        <f>+(B16-B17)/B17</f>
        <v>1.6570201474272534E-2</v>
      </c>
      <c r="C18" s="148">
        <f t="shared" ref="C18:L18" si="1">+(C16-C17)/C17</f>
        <v>1.8933220520004717E-3</v>
      </c>
      <c r="D18" s="148">
        <f t="shared" si="1"/>
        <v>-0.3357928750465568</v>
      </c>
      <c r="E18" s="148">
        <f t="shared" si="1"/>
        <v>-2.9626541187682411E-2</v>
      </c>
      <c r="F18" s="148">
        <f t="shared" si="1"/>
        <v>8.0388214368571645E-2</v>
      </c>
      <c r="G18" s="148">
        <f t="shared" si="1"/>
        <v>3.3588084588996481E-2</v>
      </c>
      <c r="H18" s="148">
        <f t="shared" si="1"/>
        <v>-8.5935386927122465E-2</v>
      </c>
      <c r="I18" s="148">
        <f t="shared" si="1"/>
        <v>0.16603601252609604</v>
      </c>
      <c r="J18" s="148">
        <f t="shared" si="1"/>
        <v>-0.46534956474428729</v>
      </c>
      <c r="K18" s="148">
        <f t="shared" si="1"/>
        <v>5.9020340738874189E-2</v>
      </c>
      <c r="L18" s="148">
        <f t="shared" si="1"/>
        <v>-1.0113674356402541E-2</v>
      </c>
      <c r="M18" s="148">
        <f>+(M16-M17)/M17</f>
        <v>-2.7221489387216694E-2</v>
      </c>
      <c r="N18" s="148">
        <f>+(N16-N17)/N17</f>
        <v>8.9807527468245933E-3</v>
      </c>
      <c r="O18" s="148">
        <f>+(O16-O17)/O17</f>
        <v>0.13667519181585677</v>
      </c>
      <c r="P18" s="148">
        <f>+(P16-P17)/P17</f>
        <v>-2.0025693429756908E-2</v>
      </c>
      <c r="Q18" s="375"/>
      <c r="R18" s="376"/>
    </row>
    <row r="19" spans="1:18">
      <c r="D19" s="1"/>
      <c r="F19" s="1"/>
    </row>
    <row r="20" spans="1:18" ht="12.75" customHeight="1">
      <c r="A20" s="377"/>
      <c r="B20" s="377"/>
      <c r="C20" s="74"/>
      <c r="D20" s="74"/>
      <c r="E20" s="75"/>
      <c r="F20" s="74"/>
      <c r="G20" s="74"/>
      <c r="H20" s="74"/>
      <c r="I20" s="76"/>
      <c r="J20" s="76"/>
      <c r="K20" s="77"/>
      <c r="L20" s="77"/>
      <c r="M20" s="77"/>
      <c r="N20" s="76"/>
      <c r="O20" s="74"/>
      <c r="P20" s="20"/>
      <c r="Q20" s="17"/>
      <c r="R20" s="17"/>
    </row>
    <row r="21" spans="1:18" ht="12.75" customHeight="1">
      <c r="A21" s="72"/>
      <c r="B21" s="73"/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16"/>
      <c r="R21" s="3"/>
    </row>
    <row r="22" spans="1:18">
      <c r="A22" s="72"/>
      <c r="B22" s="73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16"/>
    </row>
    <row r="23" spans="1:18">
      <c r="A23" s="72"/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73"/>
      <c r="M23" s="73"/>
      <c r="N23" s="73"/>
      <c r="O23" s="73"/>
      <c r="P23" s="16"/>
    </row>
    <row r="24" spans="1:18">
      <c r="A24" s="72"/>
      <c r="B24" s="73"/>
      <c r="C24" s="73"/>
      <c r="D24" s="73"/>
      <c r="E24" s="73"/>
      <c r="F24" s="73"/>
      <c r="G24" s="73"/>
      <c r="H24" s="73"/>
      <c r="I24" s="73"/>
      <c r="J24" s="73"/>
      <c r="K24" s="73"/>
      <c r="L24" s="73"/>
      <c r="M24" s="73"/>
      <c r="N24" s="73"/>
      <c r="O24" s="73"/>
      <c r="P24" s="16"/>
    </row>
    <row r="25" spans="1:18">
      <c r="A25" s="72"/>
      <c r="B25" s="73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16"/>
    </row>
    <row r="26" spans="1:18">
      <c r="A26" s="72"/>
      <c r="B26" s="73"/>
      <c r="C26" s="73"/>
      <c r="D26" s="73"/>
      <c r="E26" s="73"/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16"/>
    </row>
    <row r="27" spans="1:18">
      <c r="A27" s="72"/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16"/>
    </row>
    <row r="28" spans="1:18">
      <c r="A28" s="72"/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16"/>
    </row>
    <row r="29" spans="1:18">
      <c r="A29" s="72"/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16"/>
    </row>
    <row r="30" spans="1:18">
      <c r="A30" s="72"/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16"/>
    </row>
    <row r="31" spans="1:18">
      <c r="A31" s="72"/>
      <c r="B31" s="73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16"/>
    </row>
    <row r="32" spans="1:18"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</row>
    <row r="33" spans="1:16"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</row>
    <row r="36" spans="1:16">
      <c r="A36" t="s">
        <v>139</v>
      </c>
    </row>
  </sheetData>
  <mergeCells count="3">
    <mergeCell ref="Q17:R18"/>
    <mergeCell ref="A20:B20"/>
    <mergeCell ref="A1:R1"/>
  </mergeCells>
  <phoneticPr fontId="8" type="noConversion"/>
  <printOptions horizontalCentered="1"/>
  <pageMargins left="0.78740157480314965" right="0.19685039370078741" top="0.54" bottom="0.19685039370078741" header="0" footer="0.19685039370078741"/>
  <pageSetup paperSize="9" scale="97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Q33"/>
  <sheetViews>
    <sheetView zoomScaleNormal="100" workbookViewId="0">
      <selection activeCell="S44" sqref="S44"/>
    </sheetView>
  </sheetViews>
  <sheetFormatPr baseColWidth="10" defaultRowHeight="12.75"/>
  <cols>
    <col min="1" max="1" width="27" style="14" customWidth="1"/>
    <col min="2" max="16" width="7.85546875" style="15" customWidth="1"/>
    <col min="17" max="17" width="10.5703125" style="15" bestFit="1" customWidth="1"/>
    <col min="18" max="16384" width="11.42578125" style="14"/>
  </cols>
  <sheetData>
    <row r="1" spans="1:17" ht="18.75" customHeight="1" thickBot="1">
      <c r="A1" s="378" t="s">
        <v>270</v>
      </c>
      <c r="B1" s="378"/>
      <c r="C1" s="378"/>
      <c r="D1" s="378"/>
      <c r="E1" s="378"/>
      <c r="F1" s="378"/>
      <c r="G1" s="378"/>
      <c r="H1" s="378"/>
      <c r="I1" s="378"/>
      <c r="J1" s="378"/>
      <c r="K1" s="378"/>
      <c r="L1" s="378"/>
      <c r="M1" s="378"/>
      <c r="N1" s="378"/>
      <c r="O1" s="378"/>
      <c r="P1" s="378"/>
      <c r="Q1" s="378"/>
    </row>
    <row r="2" spans="1:17" customFormat="1" ht="65.25">
      <c r="A2" s="66"/>
      <c r="B2" s="65" t="s">
        <v>170</v>
      </c>
      <c r="C2" s="65" t="s">
        <v>169</v>
      </c>
      <c r="D2" s="65" t="s">
        <v>13</v>
      </c>
      <c r="E2" s="65" t="s">
        <v>61</v>
      </c>
      <c r="F2" s="65" t="s">
        <v>105</v>
      </c>
      <c r="G2" s="65" t="s">
        <v>162</v>
      </c>
      <c r="H2" s="65" t="s">
        <v>17</v>
      </c>
      <c r="I2" s="65" t="s">
        <v>168</v>
      </c>
      <c r="J2" s="65" t="s">
        <v>167</v>
      </c>
      <c r="K2" s="65" t="s">
        <v>166</v>
      </c>
      <c r="L2" s="65" t="s">
        <v>165</v>
      </c>
      <c r="M2" s="65" t="s">
        <v>22</v>
      </c>
      <c r="N2" s="65" t="s">
        <v>23</v>
      </c>
      <c r="O2" s="65" t="s">
        <v>164</v>
      </c>
      <c r="P2" s="65" t="s">
        <v>163</v>
      </c>
      <c r="Q2" s="83" t="s">
        <v>24</v>
      </c>
    </row>
    <row r="3" spans="1:17" customFormat="1">
      <c r="A3" s="194" t="s">
        <v>100</v>
      </c>
      <c r="B3" s="193">
        <v>0</v>
      </c>
      <c r="C3" s="193">
        <v>0</v>
      </c>
      <c r="D3" s="193">
        <v>10</v>
      </c>
      <c r="E3" s="193">
        <v>5</v>
      </c>
      <c r="F3" s="193">
        <v>1</v>
      </c>
      <c r="G3" s="193">
        <v>0</v>
      </c>
      <c r="H3" s="193">
        <v>0</v>
      </c>
      <c r="I3" s="193">
        <v>0</v>
      </c>
      <c r="J3" s="193">
        <v>0</v>
      </c>
      <c r="K3" s="193">
        <v>0</v>
      </c>
      <c r="L3" s="193">
        <v>22</v>
      </c>
      <c r="M3" s="193">
        <v>0</v>
      </c>
      <c r="N3" s="193">
        <v>0</v>
      </c>
      <c r="O3" s="193">
        <v>0</v>
      </c>
      <c r="P3" s="193">
        <v>0</v>
      </c>
      <c r="Q3" s="195">
        <v>38</v>
      </c>
    </row>
    <row r="4" spans="1:17" customFormat="1">
      <c r="A4" s="194" t="s">
        <v>102</v>
      </c>
      <c r="B4" s="193">
        <v>0</v>
      </c>
      <c r="C4" s="193">
        <v>0</v>
      </c>
      <c r="D4" s="193">
        <v>31</v>
      </c>
      <c r="E4" s="193">
        <v>0</v>
      </c>
      <c r="F4" s="193">
        <v>0</v>
      </c>
      <c r="G4" s="193">
        <v>0</v>
      </c>
      <c r="H4" s="193">
        <v>0</v>
      </c>
      <c r="I4" s="193">
        <v>0</v>
      </c>
      <c r="J4" s="193">
        <v>0</v>
      </c>
      <c r="K4" s="193">
        <v>0</v>
      </c>
      <c r="L4" s="193">
        <v>1</v>
      </c>
      <c r="M4" s="193">
        <v>0</v>
      </c>
      <c r="N4" s="193">
        <v>0</v>
      </c>
      <c r="O4" s="193">
        <v>0</v>
      </c>
      <c r="P4" s="193">
        <v>1</v>
      </c>
      <c r="Q4" s="195">
        <v>33</v>
      </c>
    </row>
    <row r="5" spans="1:17" customFormat="1">
      <c r="A5" s="194" t="s">
        <v>114</v>
      </c>
      <c r="B5" s="193">
        <v>0</v>
      </c>
      <c r="C5" s="193">
        <v>6</v>
      </c>
      <c r="D5" s="193">
        <v>94</v>
      </c>
      <c r="E5" s="193">
        <v>0</v>
      </c>
      <c r="F5" s="193">
        <v>36</v>
      </c>
      <c r="G5" s="193">
        <v>3</v>
      </c>
      <c r="H5" s="193">
        <v>3</v>
      </c>
      <c r="I5" s="193">
        <v>0</v>
      </c>
      <c r="J5" s="193">
        <v>6</v>
      </c>
      <c r="K5" s="193">
        <v>0</v>
      </c>
      <c r="L5" s="193">
        <v>28</v>
      </c>
      <c r="M5" s="193">
        <v>0</v>
      </c>
      <c r="N5" s="193">
        <v>0</v>
      </c>
      <c r="O5" s="193">
        <v>0</v>
      </c>
      <c r="P5" s="193">
        <v>1</v>
      </c>
      <c r="Q5" s="195">
        <v>177</v>
      </c>
    </row>
    <row r="6" spans="1:17" customFormat="1">
      <c r="A6" s="194" t="s">
        <v>101</v>
      </c>
      <c r="B6" s="193">
        <v>0</v>
      </c>
      <c r="C6" s="193">
        <v>0</v>
      </c>
      <c r="D6" s="193">
        <v>24</v>
      </c>
      <c r="E6" s="193">
        <v>0</v>
      </c>
      <c r="F6" s="193">
        <v>0</v>
      </c>
      <c r="G6" s="193">
        <v>0</v>
      </c>
      <c r="H6" s="193">
        <v>1</v>
      </c>
      <c r="I6" s="193">
        <v>0</v>
      </c>
      <c r="J6" s="193">
        <v>0</v>
      </c>
      <c r="K6" s="193">
        <v>0</v>
      </c>
      <c r="L6" s="193">
        <v>3</v>
      </c>
      <c r="M6" s="193">
        <v>0</v>
      </c>
      <c r="N6" s="193">
        <v>0</v>
      </c>
      <c r="O6" s="193">
        <v>1</v>
      </c>
      <c r="P6" s="193">
        <v>0</v>
      </c>
      <c r="Q6" s="195">
        <v>29</v>
      </c>
    </row>
    <row r="7" spans="1:17" customFormat="1">
      <c r="A7" s="194" t="s">
        <v>90</v>
      </c>
      <c r="B7" s="193">
        <v>0</v>
      </c>
      <c r="C7" s="193">
        <v>1</v>
      </c>
      <c r="D7" s="193">
        <v>178</v>
      </c>
      <c r="E7" s="193">
        <v>0</v>
      </c>
      <c r="F7" s="193">
        <v>2</v>
      </c>
      <c r="G7" s="193">
        <v>1</v>
      </c>
      <c r="H7" s="193">
        <v>0</v>
      </c>
      <c r="I7" s="193">
        <v>27</v>
      </c>
      <c r="J7" s="193">
        <v>39</v>
      </c>
      <c r="K7" s="193">
        <v>0</v>
      </c>
      <c r="L7" s="193">
        <v>64</v>
      </c>
      <c r="M7" s="193">
        <v>0</v>
      </c>
      <c r="N7" s="193">
        <v>0</v>
      </c>
      <c r="O7" s="193">
        <v>0</v>
      </c>
      <c r="P7" s="193">
        <v>0</v>
      </c>
      <c r="Q7" s="195">
        <v>312</v>
      </c>
    </row>
    <row r="8" spans="1:17" customFormat="1">
      <c r="A8" s="194" t="s">
        <v>115</v>
      </c>
      <c r="B8" s="193">
        <v>0</v>
      </c>
      <c r="C8" s="193">
        <v>0</v>
      </c>
      <c r="D8" s="193">
        <v>473</v>
      </c>
      <c r="E8" s="193">
        <v>0</v>
      </c>
      <c r="F8" s="193">
        <v>0</v>
      </c>
      <c r="G8" s="193">
        <v>0</v>
      </c>
      <c r="H8" s="193">
        <v>0</v>
      </c>
      <c r="I8" s="193">
        <v>0</v>
      </c>
      <c r="J8" s="193">
        <v>0</v>
      </c>
      <c r="K8" s="193">
        <v>0</v>
      </c>
      <c r="L8" s="193">
        <v>0</v>
      </c>
      <c r="M8" s="193">
        <v>0</v>
      </c>
      <c r="N8" s="193">
        <v>0</v>
      </c>
      <c r="O8" s="193">
        <v>0</v>
      </c>
      <c r="P8" s="193">
        <v>0</v>
      </c>
      <c r="Q8" s="195">
        <v>473</v>
      </c>
    </row>
    <row r="9" spans="1:17" customFormat="1">
      <c r="A9" s="194" t="s">
        <v>91</v>
      </c>
      <c r="B9" s="193">
        <v>1</v>
      </c>
      <c r="C9" s="193">
        <v>0</v>
      </c>
      <c r="D9" s="193">
        <v>5620</v>
      </c>
      <c r="E9" s="193">
        <v>8</v>
      </c>
      <c r="F9" s="193">
        <v>546</v>
      </c>
      <c r="G9" s="193">
        <v>2</v>
      </c>
      <c r="H9" s="193">
        <v>1</v>
      </c>
      <c r="I9" s="193">
        <v>0</v>
      </c>
      <c r="J9" s="193">
        <v>1</v>
      </c>
      <c r="K9" s="193">
        <v>0</v>
      </c>
      <c r="L9" s="193">
        <v>1</v>
      </c>
      <c r="M9" s="193">
        <v>2</v>
      </c>
      <c r="N9" s="193">
        <v>1</v>
      </c>
      <c r="O9" s="193">
        <v>3</v>
      </c>
      <c r="P9" s="193">
        <v>0</v>
      </c>
      <c r="Q9" s="195">
        <v>6186</v>
      </c>
    </row>
    <row r="10" spans="1:17" customFormat="1">
      <c r="A10" s="194" t="s">
        <v>103</v>
      </c>
      <c r="B10" s="193">
        <v>129</v>
      </c>
      <c r="C10" s="193">
        <v>0</v>
      </c>
      <c r="D10" s="193">
        <v>27</v>
      </c>
      <c r="E10" s="193">
        <v>0</v>
      </c>
      <c r="F10" s="193">
        <v>391</v>
      </c>
      <c r="G10" s="193">
        <v>100</v>
      </c>
      <c r="H10" s="193">
        <v>84</v>
      </c>
      <c r="I10" s="193">
        <v>72</v>
      </c>
      <c r="J10" s="193">
        <v>48</v>
      </c>
      <c r="K10" s="193">
        <v>80</v>
      </c>
      <c r="L10" s="193">
        <v>122</v>
      </c>
      <c r="M10" s="193">
        <v>67</v>
      </c>
      <c r="N10" s="193">
        <v>0</v>
      </c>
      <c r="O10" s="193">
        <v>82</v>
      </c>
      <c r="P10" s="193">
        <v>85</v>
      </c>
      <c r="Q10" s="195">
        <v>1287</v>
      </c>
    </row>
    <row r="11" spans="1:17" customFormat="1">
      <c r="A11" s="194" t="s">
        <v>104</v>
      </c>
      <c r="B11" s="193">
        <v>0</v>
      </c>
      <c r="C11" s="193">
        <v>0</v>
      </c>
      <c r="D11" s="193">
        <v>1395</v>
      </c>
      <c r="E11" s="193">
        <v>0</v>
      </c>
      <c r="F11" s="193">
        <v>0</v>
      </c>
      <c r="G11" s="193">
        <v>0</v>
      </c>
      <c r="H11" s="193">
        <v>0</v>
      </c>
      <c r="I11" s="193">
        <v>0</v>
      </c>
      <c r="J11" s="193">
        <v>0</v>
      </c>
      <c r="K11" s="193">
        <v>0</v>
      </c>
      <c r="L11" s="193">
        <v>0</v>
      </c>
      <c r="M11" s="193">
        <v>0</v>
      </c>
      <c r="N11" s="193">
        <v>0</v>
      </c>
      <c r="O11" s="193">
        <v>0</v>
      </c>
      <c r="P11" s="193">
        <v>0</v>
      </c>
      <c r="Q11" s="195">
        <v>1395</v>
      </c>
    </row>
    <row r="12" spans="1:17" customFormat="1">
      <c r="A12" s="194" t="s">
        <v>116</v>
      </c>
      <c r="B12" s="193">
        <v>0</v>
      </c>
      <c r="C12" s="193">
        <v>0</v>
      </c>
      <c r="D12" s="193">
        <v>2</v>
      </c>
      <c r="E12" s="193">
        <v>0</v>
      </c>
      <c r="F12" s="193">
        <v>0</v>
      </c>
      <c r="G12" s="193">
        <v>0</v>
      </c>
      <c r="H12" s="193">
        <v>0</v>
      </c>
      <c r="I12" s="193">
        <v>0</v>
      </c>
      <c r="J12" s="193">
        <v>0</v>
      </c>
      <c r="K12" s="193">
        <v>0</v>
      </c>
      <c r="L12" s="193">
        <v>0</v>
      </c>
      <c r="M12" s="193">
        <v>0</v>
      </c>
      <c r="N12" s="193">
        <v>0</v>
      </c>
      <c r="O12" s="193">
        <v>0</v>
      </c>
      <c r="P12" s="193">
        <v>0</v>
      </c>
      <c r="Q12" s="195">
        <v>2</v>
      </c>
    </row>
    <row r="13" spans="1:17" customFormat="1">
      <c r="A13" s="194" t="s">
        <v>92</v>
      </c>
      <c r="B13" s="193">
        <v>0</v>
      </c>
      <c r="C13" s="193">
        <v>0</v>
      </c>
      <c r="D13" s="193">
        <v>3051</v>
      </c>
      <c r="E13" s="193">
        <v>0</v>
      </c>
      <c r="F13" s="193">
        <v>293</v>
      </c>
      <c r="G13" s="193">
        <v>3</v>
      </c>
      <c r="H13" s="193">
        <v>1</v>
      </c>
      <c r="I13" s="193">
        <v>0</v>
      </c>
      <c r="J13" s="193">
        <v>1</v>
      </c>
      <c r="K13" s="193">
        <v>11</v>
      </c>
      <c r="L13" s="193">
        <v>0</v>
      </c>
      <c r="M13" s="193">
        <v>0</v>
      </c>
      <c r="N13" s="193">
        <v>0</v>
      </c>
      <c r="O13" s="193">
        <v>0</v>
      </c>
      <c r="P13" s="193">
        <v>0</v>
      </c>
      <c r="Q13" s="195">
        <v>3360</v>
      </c>
    </row>
    <row r="14" spans="1:17" customFormat="1">
      <c r="A14" s="194" t="s">
        <v>93</v>
      </c>
      <c r="B14" s="193">
        <v>60</v>
      </c>
      <c r="C14" s="193">
        <v>22</v>
      </c>
      <c r="D14" s="193">
        <v>1059</v>
      </c>
      <c r="E14" s="193">
        <v>4</v>
      </c>
      <c r="F14" s="193">
        <v>0</v>
      </c>
      <c r="G14" s="193">
        <v>94</v>
      </c>
      <c r="H14" s="193">
        <v>48</v>
      </c>
      <c r="I14" s="193">
        <v>48</v>
      </c>
      <c r="J14" s="193">
        <v>0</v>
      </c>
      <c r="K14" s="193">
        <v>96</v>
      </c>
      <c r="L14" s="193">
        <v>116</v>
      </c>
      <c r="M14" s="193">
        <v>0</v>
      </c>
      <c r="N14" s="193">
        <v>0</v>
      </c>
      <c r="O14" s="193">
        <v>98</v>
      </c>
      <c r="P14" s="193">
        <v>120</v>
      </c>
      <c r="Q14" s="195">
        <v>1765</v>
      </c>
    </row>
    <row r="15" spans="1:17" customFormat="1">
      <c r="A15" s="194" t="s">
        <v>94</v>
      </c>
      <c r="B15" s="193">
        <v>33</v>
      </c>
      <c r="C15" s="193">
        <v>3</v>
      </c>
      <c r="D15" s="193">
        <v>180</v>
      </c>
      <c r="E15" s="193">
        <v>11</v>
      </c>
      <c r="F15" s="193">
        <v>0</v>
      </c>
      <c r="G15" s="193">
        <v>23</v>
      </c>
      <c r="H15" s="193">
        <v>9</v>
      </c>
      <c r="I15" s="193">
        <v>10</v>
      </c>
      <c r="J15" s="193">
        <v>0</v>
      </c>
      <c r="K15" s="193">
        <v>11</v>
      </c>
      <c r="L15" s="193">
        <v>27</v>
      </c>
      <c r="M15" s="193">
        <v>0</v>
      </c>
      <c r="N15" s="193">
        <v>0</v>
      </c>
      <c r="O15" s="193">
        <v>0</v>
      </c>
      <c r="P15" s="193">
        <v>3</v>
      </c>
      <c r="Q15" s="195">
        <v>310</v>
      </c>
    </row>
    <row r="16" spans="1:17" customFormat="1">
      <c r="A16" s="194" t="s">
        <v>95</v>
      </c>
      <c r="B16" s="193">
        <v>255</v>
      </c>
      <c r="C16" s="193">
        <v>152</v>
      </c>
      <c r="D16" s="193">
        <v>3495</v>
      </c>
      <c r="E16" s="193">
        <v>65</v>
      </c>
      <c r="F16" s="193">
        <v>0</v>
      </c>
      <c r="G16" s="193">
        <v>311</v>
      </c>
      <c r="H16" s="193">
        <v>273</v>
      </c>
      <c r="I16" s="193">
        <v>155</v>
      </c>
      <c r="J16" s="193">
        <v>12</v>
      </c>
      <c r="K16" s="193">
        <v>279</v>
      </c>
      <c r="L16" s="193">
        <v>260</v>
      </c>
      <c r="M16" s="193">
        <v>40</v>
      </c>
      <c r="N16" s="193">
        <v>4</v>
      </c>
      <c r="O16" s="193">
        <v>170</v>
      </c>
      <c r="P16" s="193">
        <v>286</v>
      </c>
      <c r="Q16" s="195">
        <v>5757</v>
      </c>
    </row>
    <row r="17" spans="1:17" customFormat="1">
      <c r="A17" s="194" t="s">
        <v>96</v>
      </c>
      <c r="B17" s="193">
        <v>4803</v>
      </c>
      <c r="C17" s="193">
        <v>3310</v>
      </c>
      <c r="D17" s="193">
        <v>32214</v>
      </c>
      <c r="E17" s="193">
        <v>14</v>
      </c>
      <c r="F17" s="193">
        <v>2833</v>
      </c>
      <c r="G17" s="193">
        <v>5019</v>
      </c>
      <c r="H17" s="193">
        <v>7430</v>
      </c>
      <c r="I17" s="193">
        <v>8223</v>
      </c>
      <c r="J17" s="193">
        <v>2958</v>
      </c>
      <c r="K17" s="193">
        <v>4486</v>
      </c>
      <c r="L17" s="193">
        <v>11000</v>
      </c>
      <c r="M17" s="193">
        <v>1195</v>
      </c>
      <c r="N17" s="193">
        <v>0</v>
      </c>
      <c r="O17" s="193">
        <v>5300</v>
      </c>
      <c r="P17" s="193">
        <v>8710</v>
      </c>
      <c r="Q17" s="195">
        <v>97495</v>
      </c>
    </row>
    <row r="18" spans="1:17" customFormat="1">
      <c r="A18" s="194" t="s">
        <v>97</v>
      </c>
      <c r="B18" s="193">
        <v>345</v>
      </c>
      <c r="C18" s="193">
        <v>221</v>
      </c>
      <c r="D18" s="193">
        <v>1147</v>
      </c>
      <c r="E18" s="193">
        <v>429</v>
      </c>
      <c r="F18" s="193">
        <v>114</v>
      </c>
      <c r="G18" s="193">
        <v>547</v>
      </c>
      <c r="H18" s="193">
        <v>762</v>
      </c>
      <c r="I18" s="193">
        <v>574</v>
      </c>
      <c r="J18" s="193">
        <v>202</v>
      </c>
      <c r="K18" s="193">
        <v>310</v>
      </c>
      <c r="L18" s="193">
        <v>704</v>
      </c>
      <c r="M18" s="193">
        <v>114</v>
      </c>
      <c r="N18" s="193">
        <v>2</v>
      </c>
      <c r="O18" s="193">
        <v>553</v>
      </c>
      <c r="P18" s="193">
        <v>731</v>
      </c>
      <c r="Q18" s="195">
        <v>6755</v>
      </c>
    </row>
    <row r="19" spans="1:17" customFormat="1">
      <c r="A19" s="194" t="s">
        <v>98</v>
      </c>
      <c r="B19" s="193">
        <v>3027</v>
      </c>
      <c r="C19" s="193">
        <v>1635</v>
      </c>
      <c r="D19" s="193">
        <v>1355</v>
      </c>
      <c r="E19" s="193">
        <v>1</v>
      </c>
      <c r="F19" s="193">
        <v>24893</v>
      </c>
      <c r="G19" s="193">
        <v>2526</v>
      </c>
      <c r="H19" s="193">
        <v>2706</v>
      </c>
      <c r="I19" s="193">
        <v>2565</v>
      </c>
      <c r="J19" s="193">
        <v>1136</v>
      </c>
      <c r="K19" s="193">
        <v>2539</v>
      </c>
      <c r="L19" s="193">
        <v>2811</v>
      </c>
      <c r="M19" s="193">
        <v>720</v>
      </c>
      <c r="N19" s="193">
        <v>5</v>
      </c>
      <c r="O19" s="193">
        <v>2301</v>
      </c>
      <c r="P19" s="193">
        <v>2798</v>
      </c>
      <c r="Q19" s="195">
        <v>51018</v>
      </c>
    </row>
    <row r="20" spans="1:17" customFormat="1">
      <c r="A20" s="194" t="s">
        <v>99</v>
      </c>
      <c r="B20" s="193">
        <v>935</v>
      </c>
      <c r="C20" s="193">
        <v>391</v>
      </c>
      <c r="D20" s="193">
        <v>73</v>
      </c>
      <c r="E20" s="193">
        <v>0</v>
      </c>
      <c r="F20" s="193">
        <v>3464</v>
      </c>
      <c r="G20" s="193">
        <v>882</v>
      </c>
      <c r="H20" s="193">
        <v>1090</v>
      </c>
      <c r="I20" s="193">
        <v>697</v>
      </c>
      <c r="J20" s="193">
        <v>432</v>
      </c>
      <c r="K20" s="193">
        <v>805</v>
      </c>
      <c r="L20" s="193">
        <v>1100</v>
      </c>
      <c r="M20" s="193">
        <v>326</v>
      </c>
      <c r="N20" s="193">
        <v>1</v>
      </c>
      <c r="O20" s="193">
        <v>758</v>
      </c>
      <c r="P20" s="193">
        <v>907</v>
      </c>
      <c r="Q20" s="195">
        <v>11861</v>
      </c>
    </row>
    <row r="21" spans="1:17" customFormat="1">
      <c r="A21" s="194" t="s">
        <v>86</v>
      </c>
      <c r="B21" s="193">
        <v>0</v>
      </c>
      <c r="C21" s="193">
        <v>0</v>
      </c>
      <c r="D21" s="193">
        <v>15</v>
      </c>
      <c r="E21" s="193">
        <v>0</v>
      </c>
      <c r="F21" s="193">
        <v>0</v>
      </c>
      <c r="G21" s="193">
        <v>0</v>
      </c>
      <c r="H21" s="193">
        <v>0</v>
      </c>
      <c r="I21" s="193">
        <v>0</v>
      </c>
      <c r="J21" s="193">
        <v>0</v>
      </c>
      <c r="K21" s="193">
        <v>0</v>
      </c>
      <c r="L21" s="193">
        <v>0</v>
      </c>
      <c r="M21" s="193">
        <v>0</v>
      </c>
      <c r="N21" s="193">
        <v>0</v>
      </c>
      <c r="O21" s="193">
        <v>1</v>
      </c>
      <c r="P21" s="193">
        <v>0</v>
      </c>
      <c r="Q21" s="195">
        <v>16</v>
      </c>
    </row>
    <row r="22" spans="1:17" customFormat="1">
      <c r="A22" s="194" t="s">
        <v>87</v>
      </c>
      <c r="B22" s="193">
        <v>380</v>
      </c>
      <c r="C22" s="193">
        <v>1</v>
      </c>
      <c r="D22" s="193">
        <v>340</v>
      </c>
      <c r="E22" s="193">
        <v>0</v>
      </c>
      <c r="F22" s="193">
        <v>6</v>
      </c>
      <c r="G22" s="193">
        <v>463</v>
      </c>
      <c r="H22" s="193">
        <v>310</v>
      </c>
      <c r="I22" s="193">
        <v>1</v>
      </c>
      <c r="J22" s="193">
        <v>2</v>
      </c>
      <c r="K22" s="193">
        <v>208</v>
      </c>
      <c r="L22" s="193">
        <v>2081</v>
      </c>
      <c r="M22" s="193">
        <v>164</v>
      </c>
      <c r="N22" s="193">
        <v>0</v>
      </c>
      <c r="O22" s="193">
        <v>53</v>
      </c>
      <c r="P22" s="193">
        <v>159</v>
      </c>
      <c r="Q22" s="195">
        <v>4168</v>
      </c>
    </row>
    <row r="23" spans="1:17" customFormat="1">
      <c r="A23" s="194" t="s">
        <v>186</v>
      </c>
      <c r="B23" s="193">
        <v>0</v>
      </c>
      <c r="C23" s="193">
        <v>0</v>
      </c>
      <c r="D23" s="193">
        <v>0</v>
      </c>
      <c r="E23" s="193">
        <v>0</v>
      </c>
      <c r="F23" s="193">
        <v>11</v>
      </c>
      <c r="G23" s="193">
        <v>0</v>
      </c>
      <c r="H23" s="193">
        <v>0</v>
      </c>
      <c r="I23" s="193">
        <v>0</v>
      </c>
      <c r="J23" s="193">
        <v>0</v>
      </c>
      <c r="K23" s="193">
        <v>0</v>
      </c>
      <c r="L23" s="193">
        <v>0</v>
      </c>
      <c r="M23" s="193">
        <v>0</v>
      </c>
      <c r="N23" s="193">
        <v>0</v>
      </c>
      <c r="O23" s="193">
        <v>0</v>
      </c>
      <c r="P23" s="193">
        <v>0</v>
      </c>
      <c r="Q23" s="195">
        <v>11</v>
      </c>
    </row>
    <row r="24" spans="1:17" customFormat="1">
      <c r="A24" s="194" t="s">
        <v>187</v>
      </c>
      <c r="B24" s="193">
        <v>0</v>
      </c>
      <c r="C24" s="193">
        <v>0</v>
      </c>
      <c r="D24" s="193">
        <v>19</v>
      </c>
      <c r="E24" s="193">
        <v>0</v>
      </c>
      <c r="F24" s="193">
        <v>0</v>
      </c>
      <c r="G24" s="193">
        <v>0</v>
      </c>
      <c r="H24" s="193">
        <v>0</v>
      </c>
      <c r="I24" s="193">
        <v>0</v>
      </c>
      <c r="J24" s="193">
        <v>0</v>
      </c>
      <c r="K24" s="193">
        <v>0</v>
      </c>
      <c r="L24" s="193">
        <v>0</v>
      </c>
      <c r="M24" s="193">
        <v>0</v>
      </c>
      <c r="N24" s="193">
        <v>0</v>
      </c>
      <c r="O24" s="193">
        <v>3</v>
      </c>
      <c r="P24" s="193">
        <v>0</v>
      </c>
      <c r="Q24" s="195">
        <v>22</v>
      </c>
    </row>
    <row r="25" spans="1:17" customFormat="1">
      <c r="A25" s="194" t="s">
        <v>190</v>
      </c>
      <c r="B25" s="193">
        <v>17153</v>
      </c>
      <c r="C25" s="193">
        <v>6407</v>
      </c>
      <c r="D25" s="193">
        <v>349366</v>
      </c>
      <c r="E25" s="193">
        <v>924</v>
      </c>
      <c r="F25" s="193">
        <v>15017</v>
      </c>
      <c r="G25" s="193">
        <v>13228</v>
      </c>
      <c r="H25" s="193">
        <v>12606</v>
      </c>
      <c r="I25" s="193">
        <v>15769</v>
      </c>
      <c r="J25" s="193">
        <v>7198</v>
      </c>
      <c r="K25" s="193">
        <v>13376</v>
      </c>
      <c r="L25" s="193">
        <v>23274</v>
      </c>
      <c r="M25" s="193">
        <v>4442</v>
      </c>
      <c r="N25" s="193">
        <v>8355</v>
      </c>
      <c r="O25" s="193">
        <v>14060</v>
      </c>
      <c r="P25" s="193">
        <v>16382</v>
      </c>
      <c r="Q25" s="195">
        <v>517557</v>
      </c>
    </row>
    <row r="26" spans="1:17" customFormat="1">
      <c r="A26" s="194" t="s">
        <v>191</v>
      </c>
      <c r="B26" s="193">
        <v>15837</v>
      </c>
      <c r="C26" s="193">
        <v>8821</v>
      </c>
      <c r="D26" s="193">
        <v>48215</v>
      </c>
      <c r="E26" s="193">
        <v>66897</v>
      </c>
      <c r="F26" s="193">
        <v>1391</v>
      </c>
      <c r="G26" s="193">
        <v>14814</v>
      </c>
      <c r="H26" s="193">
        <v>13639</v>
      </c>
      <c r="I26" s="193">
        <v>14427</v>
      </c>
      <c r="J26" s="193">
        <v>6967</v>
      </c>
      <c r="K26" s="193">
        <v>11678</v>
      </c>
      <c r="L26" s="193">
        <v>21170</v>
      </c>
      <c r="M26" s="193">
        <v>4362</v>
      </c>
      <c r="N26" s="193">
        <v>8852</v>
      </c>
      <c r="O26" s="193">
        <v>13358</v>
      </c>
      <c r="P26" s="193">
        <v>16778</v>
      </c>
      <c r="Q26" s="195">
        <v>267205</v>
      </c>
    </row>
    <row r="27" spans="1:17" customFormat="1">
      <c r="A27" s="194" t="s">
        <v>117</v>
      </c>
      <c r="B27" s="193">
        <v>0</v>
      </c>
      <c r="C27" s="193">
        <v>0</v>
      </c>
      <c r="D27" s="193">
        <v>34459</v>
      </c>
      <c r="E27" s="193">
        <v>0</v>
      </c>
      <c r="F27" s="193">
        <v>0</v>
      </c>
      <c r="G27" s="193">
        <v>0</v>
      </c>
      <c r="H27" s="193">
        <v>0</v>
      </c>
      <c r="I27" s="193">
        <v>0</v>
      </c>
      <c r="J27" s="193">
        <v>0</v>
      </c>
      <c r="K27" s="193">
        <v>0</v>
      </c>
      <c r="L27" s="193">
        <v>0</v>
      </c>
      <c r="M27" s="193">
        <v>0</v>
      </c>
      <c r="N27" s="193">
        <v>0</v>
      </c>
      <c r="O27" s="193">
        <v>0</v>
      </c>
      <c r="P27" s="193">
        <v>0</v>
      </c>
      <c r="Q27" s="195">
        <v>34459</v>
      </c>
    </row>
    <row r="28" spans="1:17" customFormat="1">
      <c r="A28" s="194" t="s">
        <v>88</v>
      </c>
      <c r="B28" s="193">
        <v>0</v>
      </c>
      <c r="C28" s="193">
        <v>0</v>
      </c>
      <c r="D28" s="193">
        <v>3061</v>
      </c>
      <c r="E28" s="193">
        <v>0</v>
      </c>
      <c r="F28" s="193">
        <v>0</v>
      </c>
      <c r="G28" s="193">
        <v>0</v>
      </c>
      <c r="H28" s="193">
        <v>0</v>
      </c>
      <c r="I28" s="193">
        <v>0</v>
      </c>
      <c r="J28" s="193">
        <v>0</v>
      </c>
      <c r="K28" s="193">
        <v>0</v>
      </c>
      <c r="L28" s="193">
        <v>0</v>
      </c>
      <c r="M28" s="193">
        <v>0</v>
      </c>
      <c r="N28" s="193">
        <v>0</v>
      </c>
      <c r="O28" s="193">
        <v>0</v>
      </c>
      <c r="P28" s="193">
        <v>0</v>
      </c>
      <c r="Q28" s="195">
        <v>3061</v>
      </c>
    </row>
    <row r="29" spans="1:17" customFormat="1">
      <c r="A29" s="196" t="s">
        <v>89</v>
      </c>
      <c r="B29" s="193">
        <v>0</v>
      </c>
      <c r="C29" s="193">
        <v>0</v>
      </c>
      <c r="D29" s="193">
        <v>26</v>
      </c>
      <c r="E29" s="193">
        <v>3</v>
      </c>
      <c r="F29" s="193">
        <v>8</v>
      </c>
      <c r="G29" s="193">
        <v>26</v>
      </c>
      <c r="H29" s="193">
        <v>11</v>
      </c>
      <c r="I29" s="193">
        <v>0</v>
      </c>
      <c r="J29" s="193">
        <v>0</v>
      </c>
      <c r="K29" s="193">
        <v>0</v>
      </c>
      <c r="L29" s="193">
        <v>29</v>
      </c>
      <c r="M29" s="193">
        <v>0</v>
      </c>
      <c r="N29" s="193">
        <v>0</v>
      </c>
      <c r="O29" s="193">
        <v>0</v>
      </c>
      <c r="P29" s="193">
        <v>3</v>
      </c>
      <c r="Q29" s="195">
        <v>106</v>
      </c>
    </row>
    <row r="30" spans="1:17" s="84" customFormat="1">
      <c r="A30" s="197" t="s">
        <v>213</v>
      </c>
      <c r="B30" s="193">
        <v>0</v>
      </c>
      <c r="C30" s="193">
        <v>0</v>
      </c>
      <c r="D30" s="193">
        <v>652</v>
      </c>
      <c r="E30" s="193">
        <v>0</v>
      </c>
      <c r="F30" s="193">
        <v>0</v>
      </c>
      <c r="G30" s="193">
        <v>0</v>
      </c>
      <c r="H30" s="193">
        <v>0</v>
      </c>
      <c r="I30" s="193">
        <v>0</v>
      </c>
      <c r="J30" s="193">
        <v>0</v>
      </c>
      <c r="K30" s="193">
        <v>0</v>
      </c>
      <c r="L30" s="193">
        <v>0</v>
      </c>
      <c r="M30" s="193">
        <v>0</v>
      </c>
      <c r="N30" s="193">
        <v>0</v>
      </c>
      <c r="O30" s="193">
        <v>0</v>
      </c>
      <c r="P30" s="193">
        <v>0</v>
      </c>
      <c r="Q30" s="195">
        <v>652</v>
      </c>
    </row>
    <row r="31" spans="1:17">
      <c r="A31" s="194" t="s">
        <v>189</v>
      </c>
      <c r="B31" s="193">
        <v>2200</v>
      </c>
      <c r="C31" s="193">
        <v>364</v>
      </c>
      <c r="D31" s="193">
        <v>102880</v>
      </c>
      <c r="E31" s="193">
        <v>406</v>
      </c>
      <c r="F31" s="193">
        <v>2822</v>
      </c>
      <c r="G31" s="193">
        <v>1993</v>
      </c>
      <c r="H31" s="193">
        <v>1581</v>
      </c>
      <c r="I31" s="193">
        <v>1954</v>
      </c>
      <c r="J31" s="193">
        <v>1304</v>
      </c>
      <c r="K31" s="193">
        <v>2100</v>
      </c>
      <c r="L31" s="193">
        <v>1326</v>
      </c>
      <c r="M31" s="193">
        <v>1086</v>
      </c>
      <c r="N31" s="193">
        <v>522</v>
      </c>
      <c r="O31" s="193">
        <v>1239</v>
      </c>
      <c r="P31" s="193">
        <v>2640</v>
      </c>
      <c r="Q31" s="195">
        <v>124417</v>
      </c>
    </row>
    <row r="32" spans="1:17">
      <c r="A32" s="194" t="s">
        <v>188</v>
      </c>
      <c r="B32" s="193">
        <v>874</v>
      </c>
      <c r="C32" s="193">
        <v>195</v>
      </c>
      <c r="D32" s="193">
        <v>2621</v>
      </c>
      <c r="E32" s="193">
        <v>457</v>
      </c>
      <c r="F32" s="193">
        <v>107</v>
      </c>
      <c r="G32" s="193">
        <v>1210</v>
      </c>
      <c r="H32" s="193">
        <v>1003</v>
      </c>
      <c r="I32" s="193">
        <v>1033</v>
      </c>
      <c r="J32" s="193">
        <v>384</v>
      </c>
      <c r="K32" s="193">
        <v>616</v>
      </c>
      <c r="L32" s="193">
        <v>1442</v>
      </c>
      <c r="M32" s="193">
        <v>377</v>
      </c>
      <c r="N32" s="193">
        <v>434</v>
      </c>
      <c r="O32" s="193">
        <v>787</v>
      </c>
      <c r="P32" s="193">
        <v>992</v>
      </c>
      <c r="Q32" s="195">
        <v>12532</v>
      </c>
    </row>
    <row r="33" spans="1:17" ht="13.5" thickBot="1">
      <c r="A33" s="198" t="s">
        <v>24</v>
      </c>
      <c r="B33" s="199">
        <v>46032</v>
      </c>
      <c r="C33" s="199">
        <v>21529</v>
      </c>
      <c r="D33" s="199">
        <v>592082</v>
      </c>
      <c r="E33" s="199">
        <v>69224</v>
      </c>
      <c r="F33" s="199">
        <v>51935</v>
      </c>
      <c r="G33" s="199">
        <v>41245</v>
      </c>
      <c r="H33" s="199">
        <v>41558</v>
      </c>
      <c r="I33" s="199">
        <v>45555</v>
      </c>
      <c r="J33" s="199">
        <v>20690</v>
      </c>
      <c r="K33" s="199">
        <v>36595</v>
      </c>
      <c r="L33" s="199">
        <v>65581</v>
      </c>
      <c r="M33" s="199">
        <v>12895</v>
      </c>
      <c r="N33" s="199">
        <v>18176</v>
      </c>
      <c r="O33" s="199">
        <v>38767</v>
      </c>
      <c r="P33" s="199">
        <v>50596</v>
      </c>
      <c r="Q33" s="200">
        <v>1152460</v>
      </c>
    </row>
  </sheetData>
  <mergeCells count="1">
    <mergeCell ref="A1:Q1"/>
  </mergeCells>
  <phoneticPr fontId="8" type="noConversion"/>
  <printOptions horizontalCentered="1"/>
  <pageMargins left="0.78740157480314965" right="0.19685039370078741" top="0.78740157480314965" bottom="0.19685039370078741" header="0.11811023622047245" footer="0.51181102362204722"/>
  <pageSetup paperSize="9" scale="8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L52"/>
  <sheetViews>
    <sheetView topLeftCell="A19" zoomScaleNormal="100" workbookViewId="0">
      <selection activeCell="Q32" sqref="Q32"/>
    </sheetView>
  </sheetViews>
  <sheetFormatPr baseColWidth="10" defaultRowHeight="12.75"/>
  <cols>
    <col min="1" max="1" width="29" style="40" customWidth="1"/>
    <col min="2" max="2" width="6.85546875" style="40" customWidth="1"/>
    <col min="3" max="3" width="8.42578125" style="40" customWidth="1"/>
    <col min="4" max="4" width="7.140625" style="40" customWidth="1"/>
    <col min="5" max="5" width="8.28515625" style="40" customWidth="1"/>
    <col min="6" max="6" width="8.140625" style="40" bestFit="1" customWidth="1"/>
    <col min="7" max="7" width="5.7109375" style="40" bestFit="1" customWidth="1"/>
    <col min="8" max="8" width="8" style="40" customWidth="1"/>
    <col min="9" max="9" width="7.7109375" style="52" customWidth="1"/>
    <col min="10" max="10" width="5.5703125" style="40" bestFit="1" customWidth="1"/>
    <col min="11" max="11" width="4" style="40" bestFit="1" customWidth="1"/>
    <col min="12" max="12" width="8.140625" style="40" bestFit="1" customWidth="1"/>
    <col min="13" max="16384" width="11.42578125" style="40"/>
  </cols>
  <sheetData>
    <row r="1" spans="1:12" ht="24.75" customHeight="1">
      <c r="A1" s="444" t="s">
        <v>271</v>
      </c>
      <c r="B1" s="444"/>
      <c r="C1" s="444"/>
      <c r="D1" s="444"/>
      <c r="E1" s="444"/>
      <c r="F1" s="444"/>
      <c r="G1" s="444"/>
      <c r="H1" s="444"/>
      <c r="I1" s="444"/>
    </row>
    <row r="2" spans="1:12" ht="30.75" customHeight="1" thickBot="1">
      <c r="A2" s="372" t="s">
        <v>203</v>
      </c>
      <c r="I2" s="40"/>
    </row>
    <row r="3" spans="1:12" ht="79.5" customHeight="1">
      <c r="A3" s="179" t="s">
        <v>235</v>
      </c>
      <c r="B3" s="180" t="s">
        <v>236</v>
      </c>
      <c r="C3" s="181" t="s">
        <v>245</v>
      </c>
      <c r="D3" s="181" t="s">
        <v>237</v>
      </c>
      <c r="E3" s="181" t="s">
        <v>146</v>
      </c>
      <c r="F3" s="182" t="s">
        <v>238</v>
      </c>
      <c r="G3" s="183" t="s">
        <v>239</v>
      </c>
      <c r="H3" s="184" t="s">
        <v>240</v>
      </c>
      <c r="I3" s="185" t="s">
        <v>241</v>
      </c>
      <c r="J3" s="132" t="s">
        <v>209</v>
      </c>
      <c r="K3" s="186" t="s">
        <v>210</v>
      </c>
      <c r="L3" s="187" t="s">
        <v>242</v>
      </c>
    </row>
    <row r="4" spans="1:12" ht="17.25" customHeight="1">
      <c r="A4" s="194" t="s">
        <v>127</v>
      </c>
      <c r="B4" s="128">
        <v>1274</v>
      </c>
      <c r="C4" s="128">
        <v>731</v>
      </c>
      <c r="D4" s="128"/>
      <c r="E4" s="128">
        <v>1844</v>
      </c>
      <c r="F4" s="128">
        <v>2575</v>
      </c>
      <c r="G4" s="129"/>
      <c r="H4" s="176">
        <v>2575</v>
      </c>
      <c r="I4" s="177">
        <v>2.6573248407643311</v>
      </c>
      <c r="J4" s="131">
        <v>489</v>
      </c>
      <c r="K4" s="178"/>
      <c r="L4" s="188">
        <v>5.351761404967266E-2</v>
      </c>
    </row>
    <row r="5" spans="1:12" ht="17.25" customHeight="1">
      <c r="A5" s="194" t="s">
        <v>128</v>
      </c>
      <c r="B5" s="128">
        <v>1065</v>
      </c>
      <c r="C5" s="128">
        <v>1059</v>
      </c>
      <c r="D5" s="128">
        <v>305</v>
      </c>
      <c r="E5" s="128">
        <v>2208</v>
      </c>
      <c r="F5" s="128">
        <v>3572</v>
      </c>
      <c r="G5" s="129"/>
      <c r="H5" s="176">
        <v>3572</v>
      </c>
      <c r="I5" s="177">
        <v>4.5260196905766525</v>
      </c>
      <c r="J5" s="131">
        <v>354</v>
      </c>
      <c r="K5" s="178"/>
      <c r="L5" s="188">
        <v>7.4238802868128437E-2</v>
      </c>
    </row>
    <row r="6" spans="1:12" ht="17.25" customHeight="1">
      <c r="A6" s="19" t="s">
        <v>144</v>
      </c>
      <c r="B6" s="129">
        <v>2339</v>
      </c>
      <c r="C6" s="128">
        <v>1790</v>
      </c>
      <c r="D6" s="128">
        <v>305</v>
      </c>
      <c r="E6" s="128">
        <v>4052</v>
      </c>
      <c r="F6" s="128">
        <v>6147</v>
      </c>
      <c r="G6" s="129">
        <v>276</v>
      </c>
      <c r="H6" s="176">
        <v>6423</v>
      </c>
      <c r="I6" s="177">
        <v>3.7299465240641712</v>
      </c>
      <c r="J6" s="131">
        <v>843</v>
      </c>
      <c r="K6" s="178"/>
      <c r="L6" s="188">
        <v>0.13349267380234853</v>
      </c>
    </row>
    <row r="7" spans="1:12" ht="17.25" customHeight="1">
      <c r="A7" s="194" t="s">
        <v>118</v>
      </c>
      <c r="B7" s="128">
        <v>2094</v>
      </c>
      <c r="C7" s="128">
        <v>1141</v>
      </c>
      <c r="D7" s="128">
        <v>940</v>
      </c>
      <c r="E7" s="128">
        <v>3438</v>
      </c>
      <c r="F7" s="128">
        <v>5519</v>
      </c>
      <c r="G7" s="129">
        <v>265</v>
      </c>
      <c r="H7" s="176">
        <v>5784</v>
      </c>
      <c r="I7" s="177">
        <v>3.6375982844889205</v>
      </c>
      <c r="J7" s="131">
        <v>695</v>
      </c>
      <c r="K7" s="178"/>
      <c r="L7" s="188">
        <v>0.12021199210225501</v>
      </c>
    </row>
    <row r="8" spans="1:12" ht="17.25" customHeight="1">
      <c r="A8" s="194" t="s">
        <v>211</v>
      </c>
      <c r="B8" s="129">
        <v>849</v>
      </c>
      <c r="C8" s="128">
        <v>610</v>
      </c>
      <c r="D8" s="128"/>
      <c r="E8" s="128">
        <v>1744</v>
      </c>
      <c r="F8" s="128">
        <v>2354</v>
      </c>
      <c r="G8" s="129">
        <v>550</v>
      </c>
      <c r="H8" s="176">
        <v>2904</v>
      </c>
      <c r="I8" s="177">
        <v>3.6516129032258067</v>
      </c>
      <c r="J8" s="131">
        <v>74</v>
      </c>
      <c r="K8" s="178"/>
      <c r="L8" s="188">
        <v>6.0355398524368699E-2</v>
      </c>
    </row>
    <row r="9" spans="1:12" ht="17.25" customHeight="1">
      <c r="A9" s="194" t="s">
        <v>204</v>
      </c>
      <c r="B9" s="129">
        <v>935</v>
      </c>
      <c r="C9" s="128">
        <v>696</v>
      </c>
      <c r="D9" s="128"/>
      <c r="E9" s="128">
        <v>1171</v>
      </c>
      <c r="F9" s="128">
        <v>1867</v>
      </c>
      <c r="G9" s="129">
        <v>344</v>
      </c>
      <c r="H9" s="176">
        <v>2211</v>
      </c>
      <c r="I9" s="177">
        <v>2.4785631517960605</v>
      </c>
      <c r="J9" s="131">
        <v>72</v>
      </c>
      <c r="K9" s="178"/>
      <c r="L9" s="188">
        <v>4.5952405694689807E-2</v>
      </c>
    </row>
    <row r="10" spans="1:12" ht="17.25" customHeight="1">
      <c r="A10" s="194" t="s">
        <v>121</v>
      </c>
      <c r="B10" s="128">
        <v>472</v>
      </c>
      <c r="C10" s="128">
        <v>539</v>
      </c>
      <c r="D10" s="128"/>
      <c r="E10" s="128">
        <v>2043</v>
      </c>
      <c r="F10" s="128">
        <v>2582</v>
      </c>
      <c r="G10" s="129"/>
      <c r="H10" s="176">
        <v>2582</v>
      </c>
      <c r="I10" s="177">
        <v>5.4703389830508478</v>
      </c>
      <c r="J10" s="131"/>
      <c r="K10" s="178"/>
      <c r="L10" s="188">
        <v>5.3663098825730018E-2</v>
      </c>
    </row>
    <row r="11" spans="1:12" ht="17.25" customHeight="1">
      <c r="A11" s="194" t="s">
        <v>129</v>
      </c>
      <c r="B11" s="129">
        <v>1020</v>
      </c>
      <c r="C11" s="128">
        <v>567</v>
      </c>
      <c r="D11" s="128">
        <v>504</v>
      </c>
      <c r="E11" s="128">
        <v>1910</v>
      </c>
      <c r="F11" s="128">
        <v>2981</v>
      </c>
      <c r="G11" s="129">
        <v>281</v>
      </c>
      <c r="H11" s="176">
        <v>3262</v>
      </c>
      <c r="I11" s="177">
        <v>3.1980392156862747</v>
      </c>
      <c r="J11" s="131"/>
      <c r="K11" s="178"/>
      <c r="L11" s="188">
        <v>6.7795905642730955E-2</v>
      </c>
    </row>
    <row r="12" spans="1:12" ht="17.25" customHeight="1">
      <c r="A12" s="194" t="s">
        <v>130</v>
      </c>
      <c r="B12" s="128">
        <v>359</v>
      </c>
      <c r="C12" s="128">
        <v>177</v>
      </c>
      <c r="D12" s="128">
        <v>154</v>
      </c>
      <c r="E12" s="128">
        <v>867</v>
      </c>
      <c r="F12" s="128">
        <v>1198</v>
      </c>
      <c r="G12" s="129"/>
      <c r="H12" s="176">
        <v>1198</v>
      </c>
      <c r="I12" s="177">
        <v>3.3370473537604455</v>
      </c>
      <c r="J12" s="131"/>
      <c r="K12" s="178"/>
      <c r="L12" s="188">
        <v>2.4898680245245764E-2</v>
      </c>
    </row>
    <row r="13" spans="1:12" ht="17.25" customHeight="1">
      <c r="A13" s="19" t="s">
        <v>272</v>
      </c>
      <c r="B13" s="128">
        <v>1379</v>
      </c>
      <c r="C13" s="129">
        <v>744</v>
      </c>
      <c r="D13" s="129">
        <v>658</v>
      </c>
      <c r="E13" s="129">
        <v>2777</v>
      </c>
      <c r="F13" s="129">
        <v>4179</v>
      </c>
      <c r="G13" s="129">
        <v>281</v>
      </c>
      <c r="H13" s="176">
        <v>4460</v>
      </c>
      <c r="I13" s="177">
        <v>3.5151020408163265</v>
      </c>
      <c r="J13" s="131">
        <v>154</v>
      </c>
      <c r="K13" s="175"/>
      <c r="L13" s="188">
        <v>9.2694585887976716E-2</v>
      </c>
    </row>
    <row r="14" spans="1:12" ht="17.25" customHeight="1">
      <c r="A14" s="194" t="s">
        <v>138</v>
      </c>
      <c r="B14" s="128">
        <v>132</v>
      </c>
      <c r="C14" s="128">
        <v>76</v>
      </c>
      <c r="D14" s="128"/>
      <c r="E14" s="128">
        <v>230</v>
      </c>
      <c r="F14" s="128">
        <v>306</v>
      </c>
      <c r="G14" s="128"/>
      <c r="H14" s="176">
        <v>306</v>
      </c>
      <c r="I14" s="177">
        <v>2.3181818181818183</v>
      </c>
      <c r="J14" s="131"/>
      <c r="K14" s="178"/>
      <c r="L14" s="188">
        <v>6.3597630676504209E-3</v>
      </c>
    </row>
    <row r="15" spans="1:12" ht="17.25" customHeight="1">
      <c r="A15" s="194" t="s">
        <v>125</v>
      </c>
      <c r="B15" s="129">
        <v>898</v>
      </c>
      <c r="C15" s="128">
        <v>643</v>
      </c>
      <c r="D15" s="128">
        <v>104</v>
      </c>
      <c r="E15" s="128">
        <v>1214</v>
      </c>
      <c r="F15" s="128">
        <v>1961</v>
      </c>
      <c r="G15" s="128">
        <v>198</v>
      </c>
      <c r="H15" s="176">
        <v>2159</v>
      </c>
      <c r="I15" s="177">
        <v>2.5303398058252426</v>
      </c>
      <c r="J15" s="131">
        <v>74</v>
      </c>
      <c r="K15" s="178">
        <v>33</v>
      </c>
      <c r="L15" s="188">
        <v>4.4871661643977968E-2</v>
      </c>
    </row>
    <row r="16" spans="1:12" ht="17.25" customHeight="1">
      <c r="A16" s="194" t="s">
        <v>124</v>
      </c>
      <c r="B16" s="129">
        <v>539</v>
      </c>
      <c r="C16" s="128">
        <v>464</v>
      </c>
      <c r="D16" s="128">
        <v>7</v>
      </c>
      <c r="E16" s="128">
        <v>498</v>
      </c>
      <c r="F16" s="128">
        <v>969</v>
      </c>
      <c r="G16" s="128">
        <v>194</v>
      </c>
      <c r="H16" s="176">
        <v>1163</v>
      </c>
      <c r="I16" s="177">
        <v>2.1576994434137293</v>
      </c>
      <c r="J16" s="131"/>
      <c r="K16" s="178">
        <v>36</v>
      </c>
      <c r="L16" s="188">
        <v>2.4171256364958954E-2</v>
      </c>
    </row>
    <row r="17" spans="1:12" ht="17.25" customHeight="1">
      <c r="A17" s="194" t="s">
        <v>145</v>
      </c>
      <c r="B17" s="128">
        <v>68</v>
      </c>
      <c r="C17" s="128">
        <v>68</v>
      </c>
      <c r="D17" s="128"/>
      <c r="E17" s="128"/>
      <c r="F17" s="128">
        <v>68</v>
      </c>
      <c r="G17" s="128"/>
      <c r="H17" s="176">
        <v>68</v>
      </c>
      <c r="I17" s="177">
        <v>1</v>
      </c>
      <c r="J17" s="131"/>
      <c r="K17" s="178"/>
      <c r="L17" s="188">
        <v>1.4132806817000936E-3</v>
      </c>
    </row>
    <row r="18" spans="1:12" ht="17.25" customHeight="1">
      <c r="A18" s="194" t="s">
        <v>126</v>
      </c>
      <c r="B18" s="129">
        <v>752</v>
      </c>
      <c r="C18" s="128">
        <v>680</v>
      </c>
      <c r="D18" s="128">
        <v>4</v>
      </c>
      <c r="E18" s="128">
        <v>599</v>
      </c>
      <c r="F18" s="128">
        <v>1283</v>
      </c>
      <c r="G18" s="128">
        <v>189</v>
      </c>
      <c r="H18" s="176">
        <v>1472</v>
      </c>
      <c r="I18" s="177">
        <v>1.9703504043126685</v>
      </c>
      <c r="J18" s="131">
        <v>10</v>
      </c>
      <c r="K18" s="178"/>
      <c r="L18" s="188">
        <v>3.0593370050919673E-2</v>
      </c>
    </row>
    <row r="19" spans="1:12" ht="17.25" customHeight="1">
      <c r="A19" s="194" t="s">
        <v>131</v>
      </c>
      <c r="B19" s="128">
        <v>586</v>
      </c>
      <c r="C19" s="128">
        <v>450</v>
      </c>
      <c r="D19" s="128">
        <v>30</v>
      </c>
      <c r="E19" s="128">
        <v>522</v>
      </c>
      <c r="F19" s="128">
        <v>1002</v>
      </c>
      <c r="G19" s="128"/>
      <c r="H19" s="176">
        <v>1002</v>
      </c>
      <c r="I19" s="177">
        <v>1.7234782608695651</v>
      </c>
      <c r="J19" s="131">
        <v>11</v>
      </c>
      <c r="K19" s="178">
        <v>93</v>
      </c>
      <c r="L19" s="188">
        <v>2.0825106515639614E-2</v>
      </c>
    </row>
    <row r="20" spans="1:12" ht="17.25" customHeight="1">
      <c r="A20" s="196" t="s">
        <v>123</v>
      </c>
      <c r="B20" s="128">
        <v>345</v>
      </c>
      <c r="C20" s="128">
        <v>321</v>
      </c>
      <c r="D20" s="128"/>
      <c r="E20" s="128">
        <v>263</v>
      </c>
      <c r="F20" s="128">
        <v>584</v>
      </c>
      <c r="G20" s="128"/>
      <c r="H20" s="176">
        <v>584</v>
      </c>
      <c r="I20" s="177">
        <v>1.6927536231884057</v>
      </c>
      <c r="J20" s="131"/>
      <c r="K20" s="178"/>
      <c r="L20" s="188">
        <v>1.2137587031071392E-2</v>
      </c>
    </row>
    <row r="21" spans="1:12" ht="17.25" customHeight="1">
      <c r="A21" s="194" t="s">
        <v>119</v>
      </c>
      <c r="B21" s="129">
        <v>853</v>
      </c>
      <c r="C21" s="128">
        <v>703</v>
      </c>
      <c r="D21" s="128">
        <v>51</v>
      </c>
      <c r="E21" s="128">
        <v>868</v>
      </c>
      <c r="F21" s="128">
        <v>1622</v>
      </c>
      <c r="G21" s="128">
        <v>186</v>
      </c>
      <c r="H21" s="176">
        <v>1808</v>
      </c>
      <c r="I21" s="177">
        <v>2.1195779601406799</v>
      </c>
      <c r="J21" s="131"/>
      <c r="K21" s="178">
        <v>59</v>
      </c>
      <c r="L21" s="188">
        <v>3.7576639301673077E-2</v>
      </c>
    </row>
    <row r="22" spans="1:12" ht="17.25" customHeight="1">
      <c r="A22" s="196" t="s">
        <v>120</v>
      </c>
      <c r="B22" s="129">
        <v>719</v>
      </c>
      <c r="C22" s="128">
        <v>688</v>
      </c>
      <c r="D22" s="128"/>
      <c r="E22" s="128">
        <v>489</v>
      </c>
      <c r="F22" s="128">
        <v>1177</v>
      </c>
      <c r="G22" s="128">
        <v>156</v>
      </c>
      <c r="H22" s="176">
        <v>1333</v>
      </c>
      <c r="I22" s="177">
        <v>1.8771428571428572</v>
      </c>
      <c r="J22" s="131">
        <v>19</v>
      </c>
      <c r="K22" s="178">
        <v>149</v>
      </c>
      <c r="L22" s="188">
        <v>2.7704458069209185E-2</v>
      </c>
    </row>
    <row r="23" spans="1:12" ht="17.25" customHeight="1">
      <c r="A23" s="194" t="s">
        <v>175</v>
      </c>
      <c r="B23" s="128">
        <v>159</v>
      </c>
      <c r="C23" s="128">
        <v>150</v>
      </c>
      <c r="D23" s="128"/>
      <c r="E23" s="128">
        <v>93</v>
      </c>
      <c r="F23" s="128">
        <v>243</v>
      </c>
      <c r="G23" s="128"/>
      <c r="H23" s="176">
        <v>243</v>
      </c>
      <c r="I23" s="177">
        <v>1.5283018867924529</v>
      </c>
      <c r="J23" s="131"/>
      <c r="K23" s="178"/>
      <c r="L23" s="188">
        <v>5.0504000831341576E-3</v>
      </c>
    </row>
    <row r="24" spans="1:12" ht="17.25" customHeight="1">
      <c r="A24" s="320" t="s">
        <v>176</v>
      </c>
      <c r="B24" s="128">
        <v>85</v>
      </c>
      <c r="C24" s="128">
        <v>62</v>
      </c>
      <c r="D24" s="128">
        <v>23</v>
      </c>
      <c r="E24" s="128">
        <v>128</v>
      </c>
      <c r="F24" s="128">
        <v>213</v>
      </c>
      <c r="G24" s="128"/>
      <c r="H24" s="176">
        <v>213</v>
      </c>
      <c r="I24" s="177">
        <v>2.5058823529411764</v>
      </c>
      <c r="J24" s="131"/>
      <c r="K24" s="178"/>
      <c r="L24" s="188">
        <v>4.4268939000311749E-3</v>
      </c>
    </row>
    <row r="25" spans="1:12" ht="17.25" customHeight="1">
      <c r="A25" s="321" t="s">
        <v>132</v>
      </c>
      <c r="B25" s="128">
        <v>382</v>
      </c>
      <c r="C25" s="128">
        <v>445</v>
      </c>
      <c r="D25" s="128"/>
      <c r="E25" s="128">
        <v>402</v>
      </c>
      <c r="F25" s="128">
        <v>847</v>
      </c>
      <c r="G25" s="128"/>
      <c r="H25" s="176">
        <v>847</v>
      </c>
      <c r="I25" s="177">
        <v>2.1117216117216118</v>
      </c>
      <c r="J25" s="131"/>
      <c r="K25" s="178"/>
      <c r="L25" s="188">
        <v>1.760365790294087E-2</v>
      </c>
    </row>
    <row r="26" spans="1:12" ht="17.25" customHeight="1">
      <c r="A26" s="321" t="s">
        <v>273</v>
      </c>
      <c r="B26" s="128">
        <v>164</v>
      </c>
      <c r="C26" s="128">
        <v>109</v>
      </c>
      <c r="D26" s="128">
        <v>28</v>
      </c>
      <c r="E26" s="128">
        <v>169</v>
      </c>
      <c r="F26" s="128">
        <v>306</v>
      </c>
      <c r="G26" s="128"/>
      <c r="H26" s="176">
        <v>306</v>
      </c>
      <c r="I26" s="177"/>
      <c r="J26" s="131"/>
      <c r="K26" s="178"/>
      <c r="L26" s="188">
        <v>6.3597630676504209E-3</v>
      </c>
    </row>
    <row r="27" spans="1:12" ht="27" customHeight="1">
      <c r="A27" s="321" t="s">
        <v>244</v>
      </c>
      <c r="B27" s="128">
        <v>439</v>
      </c>
      <c r="C27" s="128">
        <v>623</v>
      </c>
      <c r="D27" s="128"/>
      <c r="E27" s="128">
        <v>122</v>
      </c>
      <c r="F27" s="128">
        <v>745</v>
      </c>
      <c r="G27" s="128"/>
      <c r="H27" s="176">
        <v>745</v>
      </c>
      <c r="I27" s="177">
        <v>1.6970387243735763</v>
      </c>
      <c r="J27" s="131"/>
      <c r="K27" s="178">
        <v>395</v>
      </c>
      <c r="L27" s="188">
        <v>1.548373688039073E-2</v>
      </c>
    </row>
    <row r="28" spans="1:12" ht="17.25" customHeight="1">
      <c r="A28" s="321" t="s">
        <v>177</v>
      </c>
      <c r="B28" s="128">
        <v>258</v>
      </c>
      <c r="C28" s="128">
        <v>249</v>
      </c>
      <c r="D28" s="128"/>
      <c r="E28" s="128">
        <v>508</v>
      </c>
      <c r="F28" s="128">
        <v>757</v>
      </c>
      <c r="G28" s="128"/>
      <c r="H28" s="176">
        <v>757</v>
      </c>
      <c r="I28" s="177">
        <v>2.9341085271317828</v>
      </c>
      <c r="J28" s="131"/>
      <c r="K28" s="178"/>
      <c r="L28" s="188">
        <v>1.5733139353631923E-2</v>
      </c>
    </row>
    <row r="29" spans="1:12" ht="17.25" customHeight="1">
      <c r="A29" s="321" t="s">
        <v>178</v>
      </c>
      <c r="B29" s="128">
        <v>410</v>
      </c>
      <c r="C29" s="128">
        <v>386</v>
      </c>
      <c r="D29" s="128"/>
      <c r="E29" s="128">
        <v>649</v>
      </c>
      <c r="F29" s="128">
        <v>1035</v>
      </c>
      <c r="G29" s="128"/>
      <c r="H29" s="176">
        <v>1035</v>
      </c>
      <c r="I29" s="177">
        <v>2.524390243902439</v>
      </c>
      <c r="J29" s="131"/>
      <c r="K29" s="178"/>
      <c r="L29" s="188">
        <v>2.1510963317052895E-2</v>
      </c>
    </row>
    <row r="30" spans="1:12" ht="17.25" customHeight="1">
      <c r="A30" s="321" t="s">
        <v>179</v>
      </c>
      <c r="B30" s="128">
        <v>150</v>
      </c>
      <c r="C30" s="128">
        <v>108</v>
      </c>
      <c r="D30" s="128">
        <v>64</v>
      </c>
      <c r="E30" s="128">
        <v>375</v>
      </c>
      <c r="F30" s="128">
        <v>547</v>
      </c>
      <c r="G30" s="128"/>
      <c r="H30" s="176">
        <v>547</v>
      </c>
      <c r="I30" s="177">
        <v>3.6466666666666665</v>
      </c>
      <c r="J30" s="131"/>
      <c r="K30" s="178"/>
      <c r="L30" s="188">
        <v>1.1368596071911046E-2</v>
      </c>
    </row>
    <row r="31" spans="1:12" ht="17.25" customHeight="1">
      <c r="A31" s="321" t="s">
        <v>180</v>
      </c>
      <c r="B31" s="128">
        <v>156</v>
      </c>
      <c r="C31" s="128">
        <v>152</v>
      </c>
      <c r="D31" s="128"/>
      <c r="E31" s="128">
        <v>247</v>
      </c>
      <c r="F31" s="128">
        <v>399</v>
      </c>
      <c r="G31" s="128"/>
      <c r="H31" s="176">
        <v>399</v>
      </c>
      <c r="I31" s="177">
        <v>2.5576923076923075</v>
      </c>
      <c r="J31" s="131"/>
      <c r="K31" s="178"/>
      <c r="L31" s="188">
        <v>8.292632235269666E-3</v>
      </c>
    </row>
    <row r="32" spans="1:12" ht="17.25" customHeight="1">
      <c r="A32" s="321" t="s">
        <v>181</v>
      </c>
      <c r="B32" s="128">
        <v>214</v>
      </c>
      <c r="C32" s="128">
        <v>200</v>
      </c>
      <c r="D32" s="128"/>
      <c r="E32" s="128">
        <v>357</v>
      </c>
      <c r="F32" s="128">
        <v>557</v>
      </c>
      <c r="G32" s="128"/>
      <c r="H32" s="176">
        <v>557</v>
      </c>
      <c r="I32" s="177">
        <v>2.6028037383177569</v>
      </c>
      <c r="J32" s="131"/>
      <c r="K32" s="178"/>
      <c r="L32" s="188">
        <v>1.1576431466278706E-2</v>
      </c>
    </row>
    <row r="33" spans="1:12" ht="17.25" customHeight="1">
      <c r="A33" s="321" t="s">
        <v>182</v>
      </c>
      <c r="B33" s="128">
        <v>388</v>
      </c>
      <c r="C33" s="128">
        <v>367</v>
      </c>
      <c r="D33" s="128"/>
      <c r="E33" s="128">
        <v>713</v>
      </c>
      <c r="F33" s="128">
        <v>1080</v>
      </c>
      <c r="G33" s="128"/>
      <c r="H33" s="176">
        <v>1080</v>
      </c>
      <c r="I33" s="177">
        <v>2.7835051546391751</v>
      </c>
      <c r="J33" s="131"/>
      <c r="K33" s="178"/>
      <c r="L33" s="188">
        <v>2.2446222591707369E-2</v>
      </c>
    </row>
    <row r="34" spans="1:12" ht="17.25" customHeight="1">
      <c r="A34" s="322" t="s">
        <v>274</v>
      </c>
      <c r="B34" s="128">
        <v>19</v>
      </c>
      <c r="C34" s="128">
        <v>19</v>
      </c>
      <c r="D34" s="128"/>
      <c r="E34" s="128">
        <v>50</v>
      </c>
      <c r="F34" s="128">
        <v>69</v>
      </c>
      <c r="G34" s="128"/>
      <c r="H34" s="176">
        <v>69</v>
      </c>
      <c r="I34" s="177">
        <v>3.6315789473684212</v>
      </c>
      <c r="J34" s="131"/>
      <c r="K34" s="178"/>
      <c r="L34" s="188">
        <v>1.4340642211368596E-3</v>
      </c>
    </row>
    <row r="35" spans="1:12" ht="17.25" customHeight="1">
      <c r="A35" s="323" t="s">
        <v>133</v>
      </c>
      <c r="B35" s="129">
        <v>1658</v>
      </c>
      <c r="C35" s="128">
        <v>1481</v>
      </c>
      <c r="D35" s="128"/>
      <c r="E35" s="128">
        <v>2899</v>
      </c>
      <c r="F35" s="128">
        <v>4444</v>
      </c>
      <c r="G35" s="128">
        <v>116</v>
      </c>
      <c r="H35" s="176">
        <v>4560</v>
      </c>
      <c r="I35" s="177">
        <v>2.7577225923682618</v>
      </c>
      <c r="J35" s="131">
        <v>7</v>
      </c>
      <c r="K35" s="178"/>
      <c r="L35" s="188">
        <v>9.477293983165333E-2</v>
      </c>
    </row>
    <row r="36" spans="1:12" ht="17.25" customHeight="1">
      <c r="A36" s="320" t="s">
        <v>183</v>
      </c>
      <c r="B36" s="128">
        <v>749</v>
      </c>
      <c r="C36" s="128">
        <v>692</v>
      </c>
      <c r="D36" s="130"/>
      <c r="E36" s="128">
        <v>1527</v>
      </c>
      <c r="F36" s="128">
        <v>2219</v>
      </c>
      <c r="G36" s="128"/>
      <c r="H36" s="176">
        <v>2219</v>
      </c>
      <c r="I36" s="177">
        <v>2.9626168224299065</v>
      </c>
      <c r="J36" s="131"/>
      <c r="K36" s="178"/>
      <c r="L36" s="188">
        <v>4.6118674010183935E-2</v>
      </c>
    </row>
    <row r="37" spans="1:12" ht="17.25" customHeight="1">
      <c r="A37" s="320" t="s">
        <v>212</v>
      </c>
      <c r="B37" s="128">
        <v>294</v>
      </c>
      <c r="C37" s="128">
        <v>259</v>
      </c>
      <c r="D37" s="130"/>
      <c r="E37" s="128">
        <v>920</v>
      </c>
      <c r="F37" s="128">
        <v>1179</v>
      </c>
      <c r="G37" s="128"/>
      <c r="H37" s="176">
        <v>1179</v>
      </c>
      <c r="I37" s="177">
        <v>4.0102040816326534</v>
      </c>
      <c r="J37" s="131"/>
      <c r="K37" s="178"/>
      <c r="L37" s="188">
        <v>2.450379299594721E-2</v>
      </c>
    </row>
    <row r="38" spans="1:12" ht="17.25" customHeight="1">
      <c r="A38" s="320" t="s">
        <v>184</v>
      </c>
      <c r="B38" s="128">
        <v>264</v>
      </c>
      <c r="C38" s="128">
        <v>257</v>
      </c>
      <c r="D38" s="130"/>
      <c r="E38" s="128">
        <v>255</v>
      </c>
      <c r="F38" s="128">
        <v>512</v>
      </c>
      <c r="G38" s="128"/>
      <c r="H38" s="176">
        <v>512</v>
      </c>
      <c r="I38" s="177">
        <v>1.9393939393939394</v>
      </c>
      <c r="J38" s="131"/>
      <c r="K38" s="178"/>
      <c r="L38" s="188">
        <v>1.0641172191624233E-2</v>
      </c>
    </row>
    <row r="39" spans="1:12" ht="17.25" customHeight="1">
      <c r="A39" s="320" t="s">
        <v>185</v>
      </c>
      <c r="B39" s="128">
        <v>77</v>
      </c>
      <c r="C39" s="128">
        <v>70</v>
      </c>
      <c r="D39" s="130"/>
      <c r="E39" s="128">
        <v>117</v>
      </c>
      <c r="F39" s="128">
        <v>187</v>
      </c>
      <c r="G39" s="128"/>
      <c r="H39" s="176">
        <v>187</v>
      </c>
      <c r="I39" s="177">
        <v>2.4285714285714284</v>
      </c>
      <c r="J39" s="131"/>
      <c r="K39" s="178"/>
      <c r="L39" s="188">
        <v>3.8865218746752571E-3</v>
      </c>
    </row>
    <row r="40" spans="1:12" ht="17.25" customHeight="1">
      <c r="A40" s="323" t="s">
        <v>134</v>
      </c>
      <c r="B40" s="129">
        <v>2819</v>
      </c>
      <c r="C40" s="128">
        <v>1278</v>
      </c>
      <c r="D40" s="130"/>
      <c r="E40" s="128">
        <v>2819</v>
      </c>
      <c r="F40" s="128">
        <v>4097</v>
      </c>
      <c r="G40" s="128">
        <v>249</v>
      </c>
      <c r="H40" s="176">
        <v>4346</v>
      </c>
      <c r="I40" s="177">
        <v>3</v>
      </c>
      <c r="J40" s="131">
        <v>100</v>
      </c>
      <c r="K40" s="178"/>
      <c r="L40" s="188">
        <v>9.0325262392185385E-2</v>
      </c>
    </row>
    <row r="41" spans="1:12" ht="17.25" customHeight="1">
      <c r="A41" s="324" t="s">
        <v>135</v>
      </c>
      <c r="B41" s="128">
        <v>885</v>
      </c>
      <c r="C41" s="128"/>
      <c r="D41" s="128"/>
      <c r="E41" s="128"/>
      <c r="F41" s="128">
        <v>925</v>
      </c>
      <c r="G41" s="128"/>
      <c r="H41" s="176">
        <v>925</v>
      </c>
      <c r="I41" s="177">
        <v>1.0451977401129944</v>
      </c>
      <c r="J41" s="131"/>
      <c r="K41" s="178"/>
      <c r="L41" s="188">
        <v>1.9224773979008625E-2</v>
      </c>
    </row>
    <row r="42" spans="1:12" ht="17.25" customHeight="1">
      <c r="A42" s="324" t="s">
        <v>243</v>
      </c>
      <c r="B42" s="128">
        <v>145</v>
      </c>
      <c r="C42" s="128">
        <v>148</v>
      </c>
      <c r="D42" s="128"/>
      <c r="E42" s="128"/>
      <c r="F42" s="128">
        <v>148</v>
      </c>
      <c r="G42" s="128"/>
      <c r="H42" s="176">
        <v>148</v>
      </c>
      <c r="I42" s="177">
        <v>1.0206896551724138</v>
      </c>
      <c r="J42" s="131"/>
      <c r="K42" s="178"/>
      <c r="L42" s="188">
        <v>3.07596383664138E-3</v>
      </c>
    </row>
    <row r="43" spans="1:12" ht="17.25" customHeight="1">
      <c r="A43" s="324" t="s">
        <v>122</v>
      </c>
      <c r="B43" s="128">
        <v>111</v>
      </c>
      <c r="C43" s="128">
        <v>73</v>
      </c>
      <c r="D43" s="128"/>
      <c r="E43" s="128">
        <v>130</v>
      </c>
      <c r="F43" s="128">
        <v>203</v>
      </c>
      <c r="G43" s="128"/>
      <c r="H43" s="176">
        <v>203</v>
      </c>
      <c r="I43" s="177">
        <v>1.8288288288288288</v>
      </c>
      <c r="J43" s="131"/>
      <c r="K43" s="178"/>
      <c r="L43" s="188">
        <v>4.2190585056635149E-3</v>
      </c>
    </row>
    <row r="44" spans="1:12" ht="21.75" customHeight="1">
      <c r="A44" s="324" t="s">
        <v>275</v>
      </c>
      <c r="B44" s="128">
        <v>328</v>
      </c>
      <c r="C44" s="128">
        <v>43</v>
      </c>
      <c r="D44" s="128"/>
      <c r="E44" s="128">
        <v>418</v>
      </c>
      <c r="F44" s="128">
        <v>461</v>
      </c>
      <c r="G44" s="128"/>
      <c r="H44" s="176">
        <v>461</v>
      </c>
      <c r="I44" s="177">
        <v>1.4054878048780488</v>
      </c>
      <c r="J44" s="131"/>
      <c r="K44" s="178"/>
      <c r="L44" s="188">
        <v>9.5812116803491634E-3</v>
      </c>
    </row>
    <row r="45" spans="1:12" ht="17.25" customHeight="1">
      <c r="A45" s="325" t="s">
        <v>276</v>
      </c>
      <c r="B45" s="128">
        <v>152</v>
      </c>
      <c r="C45" s="128">
        <v>130</v>
      </c>
      <c r="D45" s="128">
        <v>9</v>
      </c>
      <c r="E45" s="128">
        <v>47</v>
      </c>
      <c r="F45" s="128">
        <v>186</v>
      </c>
      <c r="G45" s="128"/>
      <c r="H45" s="176">
        <v>186</v>
      </c>
      <c r="I45" s="177">
        <v>1.2236842105263157</v>
      </c>
      <c r="J45" s="131"/>
      <c r="K45" s="178">
        <v>50</v>
      </c>
      <c r="L45" s="188">
        <v>3.8657383352384911E-3</v>
      </c>
    </row>
    <row r="46" spans="1:12" ht="17.25" customHeight="1">
      <c r="A46" s="326" t="s">
        <v>277</v>
      </c>
      <c r="B46" s="128">
        <v>526</v>
      </c>
      <c r="C46" s="128"/>
      <c r="D46" s="128"/>
      <c r="E46" s="128"/>
      <c r="F46" s="128">
        <v>673</v>
      </c>
      <c r="G46" s="128"/>
      <c r="H46" s="176">
        <v>673</v>
      </c>
      <c r="I46" s="177">
        <v>1.2794676806083649</v>
      </c>
      <c r="J46" s="131"/>
      <c r="K46" s="178"/>
      <c r="L46" s="188">
        <v>1.3987322040943573E-2</v>
      </c>
    </row>
    <row r="47" spans="1:12" ht="17.25" customHeight="1" thickBot="1">
      <c r="A47" s="327" t="s">
        <v>62</v>
      </c>
      <c r="B47" s="328">
        <v>19315</v>
      </c>
      <c r="C47" s="329">
        <v>14155</v>
      </c>
      <c r="D47" s="329">
        <v>2223</v>
      </c>
      <c r="E47" s="329">
        <v>27135</v>
      </c>
      <c r="F47" s="329">
        <v>45111</v>
      </c>
      <c r="G47" s="332">
        <v>3004</v>
      </c>
      <c r="H47" s="333">
        <v>48115</v>
      </c>
      <c r="I47" s="330">
        <v>2.6689847009735743</v>
      </c>
      <c r="J47" s="334">
        <v>2059</v>
      </c>
      <c r="K47" s="335">
        <v>815</v>
      </c>
      <c r="L47" s="331">
        <v>1</v>
      </c>
    </row>
    <row r="48" spans="1:12" s="189" customFormat="1" ht="16.5" customHeight="1">
      <c r="A48" s="313"/>
      <c r="B48" s="314"/>
      <c r="C48" s="314"/>
      <c r="D48" s="314"/>
      <c r="E48" s="314"/>
      <c r="F48" s="314"/>
      <c r="G48" s="315"/>
      <c r="H48" s="314"/>
      <c r="I48" s="316"/>
      <c r="J48" s="315"/>
      <c r="K48" s="315"/>
      <c r="L48" s="317"/>
    </row>
    <row r="49" spans="1:12" ht="13.5" customHeight="1">
      <c r="A49" s="318"/>
      <c r="B49" s="318"/>
      <c r="C49" s="318"/>
      <c r="D49" s="318"/>
      <c r="E49" s="318"/>
      <c r="F49" s="318"/>
      <c r="G49" s="318"/>
      <c r="H49" s="318"/>
      <c r="I49" s="319"/>
      <c r="J49" s="318"/>
      <c r="K49" s="318"/>
      <c r="L49" s="318"/>
    </row>
    <row r="50" spans="1:12">
      <c r="A50" s="133"/>
    </row>
    <row r="51" spans="1:12">
      <c r="A51" s="133"/>
    </row>
    <row r="52" spans="1:12">
      <c r="A52" s="133"/>
      <c r="B52" s="127"/>
    </row>
  </sheetData>
  <mergeCells count="1">
    <mergeCell ref="A1:I1"/>
  </mergeCells>
  <phoneticPr fontId="12" type="noConversion"/>
  <printOptions horizontalCentered="1"/>
  <pageMargins left="0.59055118110236227" right="0.15748031496062992" top="0.39370078740157483" bottom="0.19685039370078741" header="0.15748031496062992" footer="0.15748031496062992"/>
  <pageSetup paperSize="9" scale="85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S57"/>
  <sheetViews>
    <sheetView workbookViewId="0">
      <selection activeCell="Q32" sqref="Q32"/>
    </sheetView>
  </sheetViews>
  <sheetFormatPr baseColWidth="10" defaultRowHeight="12.75"/>
  <cols>
    <col min="1" max="1" width="14.42578125" style="40" customWidth="1"/>
    <col min="2" max="2" width="8.7109375" style="40" customWidth="1"/>
    <col min="3" max="15" width="6.7109375" style="40" customWidth="1"/>
    <col min="16" max="16" width="6.7109375" style="42" customWidth="1"/>
    <col min="17" max="17" width="6.7109375" style="40" customWidth="1"/>
    <col min="18" max="18" width="6.85546875" style="40" customWidth="1"/>
    <col min="19" max="19" width="7.7109375" style="40" customWidth="1"/>
    <col min="20" max="20" width="8.85546875" style="40" customWidth="1"/>
    <col min="21" max="16384" width="11.42578125" style="40"/>
  </cols>
  <sheetData>
    <row r="1" spans="1:19" ht="24.75" customHeight="1">
      <c r="A1" s="446" t="s">
        <v>282</v>
      </c>
      <c r="B1" s="447"/>
      <c r="C1" s="447"/>
      <c r="D1" s="447"/>
      <c r="E1" s="447"/>
      <c r="F1" s="447"/>
      <c r="G1" s="447"/>
      <c r="H1" s="447"/>
      <c r="I1" s="447"/>
      <c r="J1" s="447"/>
      <c r="K1" s="447"/>
      <c r="L1" s="447"/>
      <c r="M1" s="447"/>
      <c r="N1" s="447"/>
      <c r="O1" s="447"/>
      <c r="P1" s="447"/>
      <c r="Q1" s="447"/>
      <c r="R1" s="447"/>
      <c r="S1" s="447"/>
    </row>
    <row r="2" spans="1:19" ht="12" customHeight="1">
      <c r="A2" s="97"/>
      <c r="B2" s="97"/>
      <c r="C2" s="306"/>
      <c r="D2" s="306"/>
      <c r="E2" s="306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</row>
    <row r="3" spans="1:19" ht="63" customHeight="1">
      <c r="A3" s="445" t="s">
        <v>214</v>
      </c>
      <c r="B3" s="336" t="s">
        <v>283</v>
      </c>
      <c r="C3" s="336" t="s">
        <v>278</v>
      </c>
      <c r="D3" s="336" t="s">
        <v>279</v>
      </c>
      <c r="E3" s="336" t="s">
        <v>280</v>
      </c>
      <c r="F3" s="336" t="s">
        <v>14</v>
      </c>
      <c r="G3" s="336" t="s">
        <v>197</v>
      </c>
      <c r="H3" s="336" t="s">
        <v>200</v>
      </c>
      <c r="I3" s="336" t="s">
        <v>16</v>
      </c>
      <c r="J3" s="336" t="s">
        <v>17</v>
      </c>
      <c r="K3" s="336" t="s">
        <v>18</v>
      </c>
      <c r="L3" s="336" t="s">
        <v>201</v>
      </c>
      <c r="M3" s="336" t="s">
        <v>198</v>
      </c>
      <c r="N3" s="336" t="s">
        <v>195</v>
      </c>
      <c r="O3" s="336" t="s">
        <v>196</v>
      </c>
      <c r="P3" s="336" t="s">
        <v>199</v>
      </c>
      <c r="Q3" s="336" t="s">
        <v>281</v>
      </c>
      <c r="R3" s="336" t="s">
        <v>202</v>
      </c>
      <c r="S3" s="304" t="s">
        <v>24</v>
      </c>
    </row>
    <row r="4" spans="1:19" ht="27" customHeight="1">
      <c r="A4" s="445"/>
      <c r="B4" s="172">
        <v>12832</v>
      </c>
      <c r="C4" s="172">
        <v>173</v>
      </c>
      <c r="D4" s="172">
        <v>815</v>
      </c>
      <c r="E4" s="172">
        <v>2223</v>
      </c>
      <c r="F4" s="172">
        <v>1933</v>
      </c>
      <c r="G4" s="172">
        <v>3515</v>
      </c>
      <c r="H4" s="172">
        <v>3503</v>
      </c>
      <c r="I4" s="172">
        <v>2380</v>
      </c>
      <c r="J4" s="172">
        <v>2565</v>
      </c>
      <c r="K4" s="172">
        <v>3184</v>
      </c>
      <c r="L4" s="172">
        <v>2990</v>
      </c>
      <c r="M4" s="172">
        <v>267</v>
      </c>
      <c r="N4" s="172">
        <v>3496</v>
      </c>
      <c r="O4" s="172">
        <v>777</v>
      </c>
      <c r="P4" s="172">
        <v>1268</v>
      </c>
      <c r="Q4" s="172">
        <v>749</v>
      </c>
      <c r="R4" s="172">
        <v>2441</v>
      </c>
      <c r="S4" s="201">
        <v>45111</v>
      </c>
    </row>
    <row r="5" spans="1:19" ht="24.75" customHeight="1">
      <c r="A5" s="134" t="s">
        <v>215</v>
      </c>
      <c r="B5" s="173">
        <v>2096</v>
      </c>
      <c r="C5" s="173">
        <v>0</v>
      </c>
      <c r="D5" s="173">
        <v>0</v>
      </c>
      <c r="E5" s="173">
        <v>18</v>
      </c>
      <c r="F5" s="173">
        <v>136</v>
      </c>
      <c r="G5" s="173">
        <v>106</v>
      </c>
      <c r="H5" s="173">
        <v>33</v>
      </c>
      <c r="I5" s="173">
        <v>22</v>
      </c>
      <c r="J5" s="173">
        <v>22</v>
      </c>
      <c r="K5" s="173">
        <v>41</v>
      </c>
      <c r="L5" s="173">
        <v>88</v>
      </c>
      <c r="M5" s="173">
        <v>0</v>
      </c>
      <c r="N5" s="173">
        <v>339</v>
      </c>
      <c r="O5" s="173">
        <v>18</v>
      </c>
      <c r="P5" s="173">
        <v>19</v>
      </c>
      <c r="Q5" s="173">
        <v>53</v>
      </c>
      <c r="R5" s="173">
        <v>13</v>
      </c>
      <c r="S5" s="135">
        <v>3004</v>
      </c>
    </row>
    <row r="6" spans="1:19" ht="27" customHeight="1">
      <c r="A6" s="136" t="s">
        <v>62</v>
      </c>
      <c r="B6" s="174">
        <v>14928</v>
      </c>
      <c r="C6" s="174">
        <v>173</v>
      </c>
      <c r="D6" s="174">
        <v>815</v>
      </c>
      <c r="E6" s="174">
        <v>2241</v>
      </c>
      <c r="F6" s="174">
        <v>2069</v>
      </c>
      <c r="G6" s="174">
        <v>3621</v>
      </c>
      <c r="H6" s="174">
        <v>3536</v>
      </c>
      <c r="I6" s="174">
        <v>2402</v>
      </c>
      <c r="J6" s="174">
        <v>2587</v>
      </c>
      <c r="K6" s="174">
        <v>3225</v>
      </c>
      <c r="L6" s="174">
        <v>3078</v>
      </c>
      <c r="M6" s="174">
        <v>267</v>
      </c>
      <c r="N6" s="174">
        <v>3835</v>
      </c>
      <c r="O6" s="174">
        <v>795</v>
      </c>
      <c r="P6" s="174">
        <v>1287</v>
      </c>
      <c r="Q6" s="174">
        <v>802</v>
      </c>
      <c r="R6" s="174">
        <v>2454</v>
      </c>
      <c r="S6" s="174">
        <v>48115</v>
      </c>
    </row>
    <row r="7" spans="1:19" ht="18" customHeight="1">
      <c r="A7" s="133"/>
      <c r="P7" s="40"/>
    </row>
    <row r="8" spans="1:19" ht="18" customHeight="1">
      <c r="P8" s="40"/>
    </row>
    <row r="9" spans="1:19" ht="18" customHeight="1">
      <c r="P9" s="40"/>
    </row>
    <row r="10" spans="1:19" ht="18" customHeight="1">
      <c r="P10" s="40"/>
    </row>
    <row r="11" spans="1:19" ht="18" customHeight="1">
      <c r="P11" s="40"/>
    </row>
    <row r="12" spans="1:19" ht="18" customHeight="1">
      <c r="A12" s="133"/>
      <c r="P12" s="40"/>
    </row>
    <row r="13" spans="1:19" ht="16.5" customHeight="1">
      <c r="P13" s="40"/>
    </row>
    <row r="14" spans="1:19" ht="16.5" customHeight="1">
      <c r="P14" s="40"/>
    </row>
    <row r="15" spans="1:19" ht="18" customHeight="1">
      <c r="P15" s="40"/>
    </row>
    <row r="16" spans="1:19" ht="17.25" customHeight="1">
      <c r="P16" s="40"/>
    </row>
    <row r="17" spans="16:16" ht="17.25" customHeight="1">
      <c r="P17" s="40"/>
    </row>
    <row r="18" spans="16:16" ht="18" customHeight="1">
      <c r="P18" s="40"/>
    </row>
    <row r="19" spans="16:16" ht="18" customHeight="1">
      <c r="P19" s="40"/>
    </row>
    <row r="20" spans="16:16" ht="18" customHeight="1">
      <c r="P20" s="40"/>
    </row>
    <row r="21" spans="16:16" ht="18" customHeight="1">
      <c r="P21" s="40"/>
    </row>
    <row r="22" spans="16:16" ht="18" customHeight="1">
      <c r="P22" s="40"/>
    </row>
    <row r="23" spans="16:16" ht="18" customHeight="1">
      <c r="P23" s="40"/>
    </row>
    <row r="24" spans="16:16" ht="18" customHeight="1">
      <c r="P24" s="40"/>
    </row>
    <row r="25" spans="16:16" ht="18" customHeight="1">
      <c r="P25" s="40"/>
    </row>
    <row r="26" spans="16:16" ht="18" customHeight="1">
      <c r="P26" s="40"/>
    </row>
    <row r="27" spans="16:16" ht="18" customHeight="1">
      <c r="P27" s="40"/>
    </row>
    <row r="28" spans="16:16" ht="18" customHeight="1">
      <c r="P28" s="40"/>
    </row>
    <row r="29" spans="16:16" ht="18" customHeight="1">
      <c r="P29" s="40"/>
    </row>
    <row r="30" spans="16:16" ht="18" customHeight="1">
      <c r="P30" s="40"/>
    </row>
    <row r="31" spans="16:16" ht="18" customHeight="1">
      <c r="P31" s="40"/>
    </row>
    <row r="32" spans="16:16">
      <c r="P32" s="40"/>
    </row>
    <row r="33" spans="16:16" ht="19.5" customHeight="1">
      <c r="P33" s="40"/>
    </row>
    <row r="34" spans="16:16" ht="18" customHeight="1">
      <c r="P34" s="40"/>
    </row>
    <row r="35" spans="16:16" ht="18" customHeight="1">
      <c r="P35" s="40"/>
    </row>
    <row r="36" spans="16:16" ht="18" customHeight="1">
      <c r="P36" s="40"/>
    </row>
    <row r="37" spans="16:16" ht="18" customHeight="1">
      <c r="P37" s="40"/>
    </row>
    <row r="38" spans="16:16" ht="18" customHeight="1">
      <c r="P38" s="40"/>
    </row>
    <row r="39" spans="16:16" ht="18" customHeight="1">
      <c r="P39" s="40"/>
    </row>
    <row r="40" spans="16:16" ht="18" customHeight="1">
      <c r="P40" s="40"/>
    </row>
    <row r="41" spans="16:16">
      <c r="P41" s="40"/>
    </row>
    <row r="42" spans="16:16" ht="18" customHeight="1">
      <c r="P42" s="40"/>
    </row>
    <row r="43" spans="16:16" ht="18" customHeight="1">
      <c r="P43" s="40"/>
    </row>
    <row r="44" spans="16:16" ht="18" customHeight="1">
      <c r="P44" s="40"/>
    </row>
    <row r="45" spans="16:16" ht="18" customHeight="1">
      <c r="P45" s="40"/>
    </row>
    <row r="46" spans="16:16" ht="18" customHeight="1">
      <c r="P46" s="40"/>
    </row>
    <row r="47" spans="16:16" ht="15" customHeight="1">
      <c r="P47" s="40"/>
    </row>
    <row r="48" spans="16:16" ht="13.5" customHeight="1">
      <c r="P48" s="40"/>
    </row>
    <row r="49" spans="1:16" ht="14.25" customHeight="1">
      <c r="P49" s="40"/>
    </row>
    <row r="50" spans="1:16" ht="17.25" customHeight="1">
      <c r="P50" s="40"/>
    </row>
    <row r="51" spans="1:16" ht="15.75" customHeight="1">
      <c r="P51" s="40"/>
    </row>
    <row r="52" spans="1:16" ht="15.75" customHeight="1">
      <c r="P52" s="40"/>
    </row>
    <row r="53" spans="1:16" ht="21" customHeight="1">
      <c r="P53" s="40"/>
    </row>
    <row r="54" spans="1:16" ht="28.9" customHeight="1"/>
    <row r="55" spans="1:16">
      <c r="A55" s="41"/>
      <c r="B55" s="41"/>
      <c r="C55" s="41"/>
      <c r="D55" s="41"/>
      <c r="E55" s="41"/>
      <c r="F55" s="41"/>
    </row>
    <row r="57" spans="1:16" ht="33.75" customHeight="1"/>
  </sheetData>
  <mergeCells count="2">
    <mergeCell ref="A3:A4"/>
    <mergeCell ref="A1:S1"/>
  </mergeCells>
  <phoneticPr fontId="12" type="noConversion"/>
  <hyperlinks>
    <hyperlink ref="R3" display="Jean Giono"/>
    <hyperlink ref="E3" display="Centre ressources"/>
  </hyperlinks>
  <printOptions horizontalCentered="1"/>
  <pageMargins left="0.78740157480314965" right="0.15748031496062992" top="0.78740157480314965" bottom="0.31496062992125984" header="0.15748031496062992" footer="0.15748031496062992"/>
  <pageSetup paperSize="9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H53"/>
  <sheetViews>
    <sheetView topLeftCell="A7" zoomScaleNormal="100" workbookViewId="0">
      <selection activeCell="Q32" sqref="Q32"/>
    </sheetView>
  </sheetViews>
  <sheetFormatPr baseColWidth="10" defaultRowHeight="14.25"/>
  <cols>
    <col min="1" max="1" width="15.140625" style="43" customWidth="1"/>
    <col min="2" max="2" width="20.28515625" style="43" customWidth="1"/>
    <col min="3" max="3" width="14.7109375" style="43" customWidth="1"/>
    <col min="4" max="4" width="16" style="43" customWidth="1"/>
    <col min="5" max="5" width="15" style="44" customWidth="1"/>
    <col min="6" max="16384" width="11.42578125" style="43"/>
  </cols>
  <sheetData>
    <row r="1" spans="1:7">
      <c r="A1" s="2"/>
    </row>
    <row r="2" spans="1:7" ht="15.75">
      <c r="A2" s="479" t="s">
        <v>284</v>
      </c>
      <c r="B2" s="479"/>
      <c r="C2" s="479"/>
      <c r="D2" s="479"/>
      <c r="E2" s="479"/>
    </row>
    <row r="3" spans="1:7" ht="15" thickBot="1">
      <c r="A3" s="160"/>
      <c r="B3" s="160"/>
      <c r="C3" s="160"/>
      <c r="D3" s="160"/>
      <c r="E3" s="160"/>
      <c r="F3" s="160"/>
    </row>
    <row r="4" spans="1:7" ht="28.5" customHeight="1" thickBot="1">
      <c r="A4" s="480" t="s">
        <v>147</v>
      </c>
      <c r="B4" s="481"/>
      <c r="C4" s="482"/>
      <c r="D4" s="51" t="s">
        <v>148</v>
      </c>
      <c r="E4" s="51" t="s">
        <v>149</v>
      </c>
      <c r="F4" s="51" t="s">
        <v>150</v>
      </c>
    </row>
    <row r="5" spans="1:7" ht="15" customHeight="1">
      <c r="A5" s="448" t="s">
        <v>152</v>
      </c>
      <c r="B5" s="449"/>
      <c r="C5" s="45" t="s">
        <v>57</v>
      </c>
      <c r="D5" s="46">
        <v>66</v>
      </c>
      <c r="E5" s="452">
        <f>D5+D6</f>
        <v>88</v>
      </c>
      <c r="F5" s="454">
        <f>E5</f>
        <v>88</v>
      </c>
    </row>
    <row r="6" spans="1:7" ht="15" thickBot="1">
      <c r="A6" s="450"/>
      <c r="B6" s="451"/>
      <c r="C6" s="47" t="s">
        <v>58</v>
      </c>
      <c r="D6" s="48">
        <v>22</v>
      </c>
      <c r="E6" s="453"/>
      <c r="F6" s="455"/>
    </row>
    <row r="7" spans="1:7">
      <c r="A7" s="448" t="s">
        <v>151</v>
      </c>
      <c r="B7" s="449"/>
      <c r="C7" s="45" t="s">
        <v>57</v>
      </c>
      <c r="D7" s="46">
        <v>37</v>
      </c>
      <c r="E7" s="452">
        <f>D7+D8</f>
        <v>57</v>
      </c>
      <c r="F7" s="454">
        <f>E7</f>
        <v>57</v>
      </c>
    </row>
    <row r="8" spans="1:7" ht="15" thickBot="1">
      <c r="A8" s="462"/>
      <c r="B8" s="463"/>
      <c r="C8" s="85" t="s">
        <v>58</v>
      </c>
      <c r="D8" s="86">
        <v>20</v>
      </c>
      <c r="E8" s="464"/>
      <c r="F8" s="465"/>
    </row>
    <row r="9" spans="1:7">
      <c r="A9" s="448" t="s">
        <v>224</v>
      </c>
      <c r="B9" s="203" t="s">
        <v>153</v>
      </c>
      <c r="C9" s="161" t="s">
        <v>225</v>
      </c>
      <c r="D9" s="162">
        <v>6</v>
      </c>
      <c r="E9" s="163">
        <v>6</v>
      </c>
      <c r="F9" s="164">
        <v>6</v>
      </c>
    </row>
    <row r="10" spans="1:7">
      <c r="A10" s="462"/>
      <c r="B10" s="474" t="s">
        <v>154</v>
      </c>
      <c r="C10" s="49" t="s">
        <v>57</v>
      </c>
      <c r="D10" s="165">
        <v>326</v>
      </c>
      <c r="E10" s="475">
        <f>D10+D11+D12</f>
        <v>399</v>
      </c>
      <c r="F10" s="477">
        <v>382</v>
      </c>
    </row>
    <row r="11" spans="1:7">
      <c r="A11" s="462"/>
      <c r="B11" s="474"/>
      <c r="C11" s="49" t="s">
        <v>58</v>
      </c>
      <c r="D11" s="50">
        <v>51</v>
      </c>
      <c r="E11" s="476"/>
      <c r="F11" s="478"/>
    </row>
    <row r="12" spans="1:7" ht="18" customHeight="1">
      <c r="A12" s="462"/>
      <c r="B12" s="474"/>
      <c r="C12" s="49" t="s">
        <v>155</v>
      </c>
      <c r="D12" s="50">
        <v>22</v>
      </c>
      <c r="E12" s="476"/>
      <c r="F12" s="478"/>
    </row>
    <row r="13" spans="1:7" ht="18" customHeight="1" thickBot="1">
      <c r="A13" s="450"/>
      <c r="B13" s="204" t="s">
        <v>159</v>
      </c>
      <c r="C13" s="47"/>
      <c r="D13" s="48">
        <v>82</v>
      </c>
      <c r="E13" s="158">
        <f>D13</f>
        <v>82</v>
      </c>
      <c r="F13" s="159">
        <f>E13</f>
        <v>82</v>
      </c>
    </row>
    <row r="14" spans="1:7" ht="21" customHeight="1" thickBot="1">
      <c r="A14" s="483" t="s">
        <v>226</v>
      </c>
      <c r="B14" s="484"/>
      <c r="C14" s="169" t="s">
        <v>57</v>
      </c>
      <c r="D14" s="166">
        <v>23</v>
      </c>
      <c r="E14" s="166">
        <f>D14</f>
        <v>23</v>
      </c>
      <c r="F14" s="167">
        <v>21</v>
      </c>
    </row>
    <row r="15" spans="1:7">
      <c r="A15" s="448" t="s">
        <v>156</v>
      </c>
      <c r="B15" s="449"/>
      <c r="C15" s="45" t="s">
        <v>57</v>
      </c>
      <c r="D15" s="46">
        <v>54</v>
      </c>
      <c r="E15" s="452">
        <f>D15+D16</f>
        <v>82</v>
      </c>
      <c r="F15" s="454">
        <f>E15</f>
        <v>82</v>
      </c>
      <c r="G15" s="124"/>
    </row>
    <row r="16" spans="1:7" ht="15" thickBot="1">
      <c r="A16" s="450"/>
      <c r="B16" s="451"/>
      <c r="C16" s="47" t="s">
        <v>58</v>
      </c>
      <c r="D16" s="48">
        <v>28</v>
      </c>
      <c r="E16" s="453"/>
      <c r="F16" s="455"/>
    </row>
    <row r="17" spans="1:6">
      <c r="A17" s="448" t="s">
        <v>227</v>
      </c>
      <c r="B17" s="449"/>
      <c r="C17" s="45" t="s">
        <v>57</v>
      </c>
      <c r="D17" s="46">
        <v>55</v>
      </c>
      <c r="E17" s="452">
        <f>D17+D18</f>
        <v>75</v>
      </c>
      <c r="F17" s="454">
        <f>E17</f>
        <v>75</v>
      </c>
    </row>
    <row r="18" spans="1:6" ht="15" thickBot="1">
      <c r="A18" s="450"/>
      <c r="B18" s="451"/>
      <c r="C18" s="47" t="s">
        <v>58</v>
      </c>
      <c r="D18" s="48">
        <v>20</v>
      </c>
      <c r="E18" s="453"/>
      <c r="F18" s="455"/>
    </row>
    <row r="19" spans="1:6">
      <c r="A19" s="448" t="s">
        <v>157</v>
      </c>
      <c r="B19" s="449"/>
      <c r="C19" s="45" t="s">
        <v>57</v>
      </c>
      <c r="D19" s="168">
        <v>37</v>
      </c>
      <c r="E19" s="452">
        <f>D19+D20</f>
        <v>57</v>
      </c>
      <c r="F19" s="454">
        <f>E19</f>
        <v>57</v>
      </c>
    </row>
    <row r="20" spans="1:6" ht="15" thickBot="1">
      <c r="A20" s="450"/>
      <c r="B20" s="451"/>
      <c r="C20" s="47" t="s">
        <v>58</v>
      </c>
      <c r="D20" s="48">
        <v>20</v>
      </c>
      <c r="E20" s="453"/>
      <c r="F20" s="455"/>
    </row>
    <row r="21" spans="1:6">
      <c r="A21" s="448" t="s">
        <v>192</v>
      </c>
      <c r="B21" s="449"/>
      <c r="C21" s="45" t="s">
        <v>57</v>
      </c>
      <c r="D21" s="46">
        <v>63</v>
      </c>
      <c r="E21" s="452">
        <f>D21+D22</f>
        <v>86</v>
      </c>
      <c r="F21" s="454">
        <f>E21</f>
        <v>86</v>
      </c>
    </row>
    <row r="22" spans="1:6" ht="15" thickBot="1">
      <c r="A22" s="450"/>
      <c r="B22" s="451"/>
      <c r="C22" s="47" t="s">
        <v>58</v>
      </c>
      <c r="D22" s="48">
        <v>23</v>
      </c>
      <c r="E22" s="453"/>
      <c r="F22" s="455"/>
    </row>
    <row r="23" spans="1:6">
      <c r="A23" s="448" t="s">
        <v>228</v>
      </c>
      <c r="B23" s="449"/>
      <c r="C23" s="45" t="s">
        <v>57</v>
      </c>
      <c r="D23" s="46">
        <v>64</v>
      </c>
      <c r="E23" s="452">
        <f>D23+D24</f>
        <v>92</v>
      </c>
      <c r="F23" s="454">
        <f>E23</f>
        <v>92</v>
      </c>
    </row>
    <row r="24" spans="1:6" ht="15" thickBot="1">
      <c r="A24" s="450"/>
      <c r="B24" s="451"/>
      <c r="C24" s="47" t="s">
        <v>58</v>
      </c>
      <c r="D24" s="48">
        <v>28</v>
      </c>
      <c r="E24" s="453"/>
      <c r="F24" s="455"/>
    </row>
    <row r="25" spans="1:6">
      <c r="A25" s="448" t="s">
        <v>158</v>
      </c>
      <c r="B25" s="449"/>
      <c r="C25" s="45" t="s">
        <v>57</v>
      </c>
      <c r="D25" s="46">
        <v>65</v>
      </c>
      <c r="E25" s="452">
        <f>D25+D26</f>
        <v>92</v>
      </c>
      <c r="F25" s="454">
        <f>E25</f>
        <v>92</v>
      </c>
    </row>
    <row r="26" spans="1:6" ht="15" thickBot="1">
      <c r="A26" s="450"/>
      <c r="B26" s="451"/>
      <c r="C26" s="47" t="s">
        <v>58</v>
      </c>
      <c r="D26" s="48">
        <v>27</v>
      </c>
      <c r="E26" s="453"/>
      <c r="F26" s="455"/>
    </row>
    <row r="27" spans="1:6">
      <c r="A27" s="448" t="s">
        <v>229</v>
      </c>
      <c r="B27" s="449"/>
      <c r="C27" s="45" t="s">
        <v>57</v>
      </c>
      <c r="D27" s="46">
        <v>27</v>
      </c>
      <c r="E27" s="452">
        <f>D27+D28</f>
        <v>42</v>
      </c>
      <c r="F27" s="454">
        <f>E27</f>
        <v>42</v>
      </c>
    </row>
    <row r="28" spans="1:6" ht="15" thickBot="1">
      <c r="A28" s="450"/>
      <c r="B28" s="451"/>
      <c r="C28" s="47" t="s">
        <v>58</v>
      </c>
      <c r="D28" s="48">
        <v>15</v>
      </c>
      <c r="E28" s="453"/>
      <c r="F28" s="455"/>
    </row>
    <row r="29" spans="1:6">
      <c r="A29" s="448" t="s">
        <v>206</v>
      </c>
      <c r="B29" s="449"/>
      <c r="C29" s="45" t="s">
        <v>57</v>
      </c>
      <c r="D29" s="46">
        <v>15</v>
      </c>
      <c r="E29" s="452">
        <f>D29+D30</f>
        <v>27</v>
      </c>
      <c r="F29" s="454">
        <f>E29</f>
        <v>27</v>
      </c>
    </row>
    <row r="30" spans="1:6" ht="15" thickBot="1">
      <c r="A30" s="450"/>
      <c r="B30" s="451"/>
      <c r="C30" s="47" t="s">
        <v>58</v>
      </c>
      <c r="D30" s="48">
        <v>12</v>
      </c>
      <c r="E30" s="453"/>
      <c r="F30" s="455"/>
    </row>
    <row r="31" spans="1:6" ht="18" customHeight="1">
      <c r="A31" s="448" t="s">
        <v>230</v>
      </c>
      <c r="B31" s="449"/>
      <c r="C31" s="45" t="s">
        <v>57</v>
      </c>
      <c r="D31" s="46">
        <v>59</v>
      </c>
      <c r="E31" s="452">
        <f>D31+D32</f>
        <v>84</v>
      </c>
      <c r="F31" s="454">
        <f>E31</f>
        <v>84</v>
      </c>
    </row>
    <row r="32" spans="1:6" ht="15" thickBot="1">
      <c r="A32" s="450"/>
      <c r="B32" s="451"/>
      <c r="C32" s="47" t="s">
        <v>58</v>
      </c>
      <c r="D32" s="48">
        <v>25</v>
      </c>
      <c r="E32" s="453"/>
      <c r="F32" s="455"/>
    </row>
    <row r="33" spans="1:8">
      <c r="A33" s="448" t="s">
        <v>160</v>
      </c>
      <c r="B33" s="449"/>
      <c r="C33" s="45" t="s">
        <v>57</v>
      </c>
      <c r="D33" s="46">
        <v>56</v>
      </c>
      <c r="E33" s="452">
        <f>D33+D34</f>
        <v>88</v>
      </c>
      <c r="F33" s="454">
        <f>E33</f>
        <v>88</v>
      </c>
    </row>
    <row r="34" spans="1:8" ht="15" thickBot="1">
      <c r="A34" s="462"/>
      <c r="B34" s="463"/>
      <c r="C34" s="85" t="s">
        <v>58</v>
      </c>
      <c r="D34" s="86">
        <v>32</v>
      </c>
      <c r="E34" s="464"/>
      <c r="F34" s="465"/>
    </row>
    <row r="35" spans="1:8" ht="15">
      <c r="A35" s="456" t="s">
        <v>193</v>
      </c>
      <c r="B35" s="466"/>
      <c r="C35" s="90" t="s">
        <v>57</v>
      </c>
      <c r="D35" s="87">
        <f>D5+D7+D9+D10+D12+D13+D14+D15+D17+D19+D21+D23+D25+D27+D29+D31+D33</f>
        <v>1057</v>
      </c>
      <c r="E35" s="468">
        <f>SUM(E5:E34)</f>
        <v>1380</v>
      </c>
      <c r="F35" s="470"/>
    </row>
    <row r="36" spans="1:8" ht="19.5" customHeight="1" thickBot="1">
      <c r="A36" s="459"/>
      <c r="B36" s="467"/>
      <c r="C36" s="91" t="s">
        <v>58</v>
      </c>
      <c r="D36" s="88">
        <f>D6+D8+D11+D16+D18+D20+D22+D24+D26+D28+D30+D32+D34</f>
        <v>323</v>
      </c>
      <c r="E36" s="469"/>
      <c r="F36" s="471"/>
    </row>
    <row r="37" spans="1:8" ht="19.5" customHeight="1">
      <c r="A37" s="115"/>
      <c r="B37" s="115"/>
      <c r="C37" s="116"/>
      <c r="D37" s="117"/>
      <c r="E37" s="118"/>
      <c r="F37" s="117"/>
    </row>
    <row r="38" spans="1:8" s="119" customFormat="1" ht="19.5" customHeight="1" thickBot="1">
      <c r="A38" s="43"/>
      <c r="B38" s="43"/>
      <c r="C38" s="43"/>
      <c r="D38" s="43"/>
      <c r="E38" s="43"/>
      <c r="F38" s="44"/>
    </row>
    <row r="39" spans="1:8" ht="15">
      <c r="A39" s="456" t="s">
        <v>194</v>
      </c>
      <c r="B39" s="466"/>
      <c r="C39" s="90" t="s">
        <v>57</v>
      </c>
      <c r="D39" s="87">
        <v>470</v>
      </c>
      <c r="E39" s="472">
        <f>D39+D40</f>
        <v>532</v>
      </c>
      <c r="F39" s="89"/>
    </row>
    <row r="40" spans="1:8" ht="15.75" customHeight="1" thickBot="1">
      <c r="A40" s="459"/>
      <c r="B40" s="467"/>
      <c r="C40" s="91" t="s">
        <v>58</v>
      </c>
      <c r="D40" s="88">
        <v>62</v>
      </c>
      <c r="E40" s="473"/>
      <c r="F40" s="89"/>
    </row>
    <row r="41" spans="1:8" ht="15.75" customHeight="1" thickBot="1">
      <c r="A41" s="160"/>
      <c r="B41" s="160"/>
      <c r="C41" s="160"/>
      <c r="D41" s="160"/>
      <c r="E41" s="160"/>
      <c r="F41" s="160"/>
    </row>
    <row r="42" spans="1:8" ht="14.25" customHeight="1">
      <c r="A42" s="456" t="s">
        <v>285</v>
      </c>
      <c r="B42" s="457"/>
      <c r="C42" s="458"/>
      <c r="D42" s="202"/>
      <c r="E42" s="160"/>
      <c r="F42" s="160"/>
    </row>
    <row r="43" spans="1:8" ht="15" customHeight="1" thickBot="1">
      <c r="A43" s="459"/>
      <c r="B43" s="460"/>
      <c r="C43" s="461"/>
      <c r="D43" s="160"/>
      <c r="E43" s="160"/>
      <c r="F43" s="160"/>
    </row>
    <row r="44" spans="1:8">
      <c r="A44" s="160"/>
      <c r="B44" s="160"/>
      <c r="C44" s="160"/>
      <c r="D44" s="202"/>
      <c r="E44" s="160"/>
      <c r="F44" s="160"/>
      <c r="H44" s="337"/>
    </row>
    <row r="45" spans="1:8">
      <c r="A45" s="160"/>
      <c r="B45" s="160"/>
      <c r="C45" s="160"/>
      <c r="D45" s="160"/>
      <c r="E45" s="160"/>
      <c r="F45" s="160"/>
    </row>
    <row r="46" spans="1:8">
      <c r="A46" s="160"/>
      <c r="B46" s="160"/>
      <c r="C46" s="160"/>
      <c r="D46" s="160"/>
      <c r="E46" s="160"/>
      <c r="F46" s="160"/>
    </row>
    <row r="47" spans="1:8">
      <c r="A47" s="160"/>
      <c r="B47" s="160"/>
      <c r="C47" s="160"/>
      <c r="D47" s="160"/>
      <c r="E47" s="160"/>
      <c r="F47" s="160"/>
    </row>
    <row r="48" spans="1:8">
      <c r="A48" s="160"/>
      <c r="B48" s="160"/>
      <c r="C48" s="160"/>
      <c r="D48" s="160"/>
      <c r="E48" s="160"/>
      <c r="F48" s="160"/>
    </row>
    <row r="49" spans="1:6">
      <c r="A49" s="160"/>
      <c r="B49" s="160"/>
      <c r="C49" s="160"/>
      <c r="D49" s="160"/>
      <c r="E49" s="160"/>
      <c r="F49" s="160"/>
    </row>
    <row r="50" spans="1:6">
      <c r="A50" s="160"/>
      <c r="B50" s="160"/>
      <c r="C50" s="160"/>
      <c r="D50" s="160"/>
      <c r="E50" s="160"/>
      <c r="F50" s="160"/>
    </row>
    <row r="51" spans="1:6">
      <c r="A51" s="160"/>
      <c r="B51" s="160"/>
      <c r="C51" s="160"/>
      <c r="D51" s="160"/>
      <c r="E51" s="160"/>
      <c r="F51" s="160"/>
    </row>
    <row r="52" spans="1:6">
      <c r="A52" s="160"/>
      <c r="B52" s="160"/>
      <c r="C52" s="160"/>
      <c r="D52" s="160"/>
      <c r="E52" s="160"/>
      <c r="F52" s="160"/>
    </row>
    <row r="53" spans="1:6">
      <c r="A53" s="160"/>
      <c r="B53" s="160"/>
      <c r="C53" s="160"/>
      <c r="D53" s="160"/>
      <c r="E53" s="160"/>
      <c r="F53" s="160"/>
    </row>
  </sheetData>
  <mergeCells count="49">
    <mergeCell ref="A2:E2"/>
    <mergeCell ref="E25:E26"/>
    <mergeCell ref="E17:E18"/>
    <mergeCell ref="E19:E20"/>
    <mergeCell ref="E21:E22"/>
    <mergeCell ref="E23:E24"/>
    <mergeCell ref="A17:B18"/>
    <mergeCell ref="A23:B24"/>
    <mergeCell ref="A4:C4"/>
    <mergeCell ref="A5:B6"/>
    <mergeCell ref="E5:E6"/>
    <mergeCell ref="A14:B14"/>
    <mergeCell ref="A15:B16"/>
    <mergeCell ref="E15:E16"/>
    <mergeCell ref="A19:B20"/>
    <mergeCell ref="F5:F6"/>
    <mergeCell ref="A7:B8"/>
    <mergeCell ref="E7:E8"/>
    <mergeCell ref="F7:F8"/>
    <mergeCell ref="F10:F12"/>
    <mergeCell ref="F15:F16"/>
    <mergeCell ref="A9:A13"/>
    <mergeCell ref="B10:B12"/>
    <mergeCell ref="E10:E12"/>
    <mergeCell ref="F17:F18"/>
    <mergeCell ref="F19:F20"/>
    <mergeCell ref="A21:B22"/>
    <mergeCell ref="F21:F22"/>
    <mergeCell ref="F23:F24"/>
    <mergeCell ref="A25:B26"/>
    <mergeCell ref="F25:F26"/>
    <mergeCell ref="A27:B28"/>
    <mergeCell ref="F27:F28"/>
    <mergeCell ref="E27:E28"/>
    <mergeCell ref="A29:B30"/>
    <mergeCell ref="F29:F30"/>
    <mergeCell ref="A31:B32"/>
    <mergeCell ref="E31:E32"/>
    <mergeCell ref="F31:F32"/>
    <mergeCell ref="E29:E30"/>
    <mergeCell ref="A42:C43"/>
    <mergeCell ref="A33:B34"/>
    <mergeCell ref="E33:E34"/>
    <mergeCell ref="F33:F34"/>
    <mergeCell ref="A35:B36"/>
    <mergeCell ref="E35:E36"/>
    <mergeCell ref="F35:F36"/>
    <mergeCell ref="A39:B40"/>
    <mergeCell ref="E39:E40"/>
  </mergeCells>
  <phoneticPr fontId="14" type="noConversion"/>
  <printOptions horizontalCentered="1"/>
  <pageMargins left="0.59055118110236227" right="0.31496062992125984" top="0.74803149606299213" bottom="0.15748031496062992" header="0.31496062992125984" footer="0.31496062992125984"/>
  <pageSetup paperSize="9" scale="9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92D050"/>
    <pageSetUpPr fitToPage="1"/>
  </sheetPr>
  <dimension ref="A2:S24"/>
  <sheetViews>
    <sheetView zoomScaleNormal="100" workbookViewId="0">
      <selection activeCell="U28" sqref="U28"/>
    </sheetView>
  </sheetViews>
  <sheetFormatPr baseColWidth="10" defaultRowHeight="12.75"/>
  <cols>
    <col min="1" max="1" width="9.42578125" customWidth="1"/>
    <col min="2" max="2" width="8.28515625" bestFit="1" customWidth="1"/>
    <col min="3" max="3" width="7.28515625" bestFit="1" customWidth="1"/>
    <col min="4" max="4" width="9" bestFit="1" customWidth="1"/>
    <col min="5" max="5" width="8.7109375" bestFit="1" customWidth="1"/>
    <col min="6" max="6" width="8.42578125" bestFit="1" customWidth="1"/>
    <col min="7" max="7" width="8.28515625" bestFit="1" customWidth="1"/>
    <col min="8" max="8" width="8" bestFit="1" customWidth="1"/>
    <col min="9" max="9" width="8.28515625" bestFit="1" customWidth="1"/>
    <col min="10" max="11" width="6.7109375" customWidth="1"/>
    <col min="12" max="12" width="8.7109375" bestFit="1" customWidth="1"/>
    <col min="13" max="13" width="7.7109375" bestFit="1" customWidth="1"/>
    <col min="14" max="14" width="7.5703125" bestFit="1" customWidth="1"/>
    <col min="15" max="15" width="7.42578125" customWidth="1"/>
    <col min="16" max="16" width="7.28515625" customWidth="1"/>
    <col min="17" max="17" width="9" customWidth="1"/>
    <col min="18" max="18" width="9.140625" bestFit="1" customWidth="1"/>
    <col min="19" max="19" width="7.28515625" customWidth="1"/>
  </cols>
  <sheetData>
    <row r="2" spans="1:19" ht="15.75">
      <c r="A2" s="378" t="s">
        <v>304</v>
      </c>
      <c r="B2" s="378"/>
      <c r="C2" s="378"/>
      <c r="D2" s="378"/>
      <c r="E2" s="378"/>
      <c r="F2" s="378"/>
      <c r="G2" s="378"/>
      <c r="H2" s="378"/>
      <c r="I2" s="378"/>
      <c r="J2" s="378"/>
      <c r="K2" s="378"/>
      <c r="L2" s="378"/>
      <c r="M2" s="378"/>
      <c r="N2" s="378"/>
      <c r="O2" s="378"/>
      <c r="P2" s="378"/>
      <c r="Q2" s="378"/>
      <c r="R2" s="378"/>
      <c r="S2" s="378"/>
    </row>
    <row r="3" spans="1:19" ht="13.5" thickBot="1">
      <c r="A3" s="2"/>
    </row>
    <row r="4" spans="1:19" ht="63" customHeight="1">
      <c r="A4" s="111">
        <v>2015</v>
      </c>
      <c r="B4" s="65" t="s">
        <v>170</v>
      </c>
      <c r="C4" s="65" t="s">
        <v>169</v>
      </c>
      <c r="D4" s="65" t="s">
        <v>13</v>
      </c>
      <c r="E4" s="65" t="s">
        <v>61</v>
      </c>
      <c r="F4" s="65" t="s">
        <v>105</v>
      </c>
      <c r="G4" s="65" t="s">
        <v>162</v>
      </c>
      <c r="H4" s="65" t="s">
        <v>17</v>
      </c>
      <c r="I4" s="65" t="s">
        <v>168</v>
      </c>
      <c r="J4" s="65" t="s">
        <v>167</v>
      </c>
      <c r="K4" s="65" t="s">
        <v>166</v>
      </c>
      <c r="L4" s="65" t="s">
        <v>165</v>
      </c>
      <c r="M4" s="65" t="s">
        <v>22</v>
      </c>
      <c r="N4" s="65" t="s">
        <v>23</v>
      </c>
      <c r="O4" s="65" t="s">
        <v>164</v>
      </c>
      <c r="P4" s="65" t="s">
        <v>163</v>
      </c>
      <c r="Q4" s="149" t="s">
        <v>247</v>
      </c>
      <c r="R4" s="150" t="s">
        <v>216</v>
      </c>
      <c r="S4" s="112" t="s">
        <v>251</v>
      </c>
    </row>
    <row r="5" spans="1:19">
      <c r="A5" s="64" t="s">
        <v>1</v>
      </c>
      <c r="B5" s="11">
        <v>24375</v>
      </c>
      <c r="C5" s="11">
        <v>7695</v>
      </c>
      <c r="D5" s="11">
        <v>64204</v>
      </c>
      <c r="E5" s="11">
        <v>4334</v>
      </c>
      <c r="F5" s="11">
        <v>14368</v>
      </c>
      <c r="G5" s="11">
        <v>15475</v>
      </c>
      <c r="H5" s="11">
        <v>11999</v>
      </c>
      <c r="I5" s="11">
        <v>11238</v>
      </c>
      <c r="J5" s="11">
        <v>5185</v>
      </c>
      <c r="K5" s="11">
        <v>9128</v>
      </c>
      <c r="L5" s="11">
        <v>15419</v>
      </c>
      <c r="M5" s="11">
        <v>2578</v>
      </c>
      <c r="N5" s="11">
        <v>3280</v>
      </c>
      <c r="O5" s="11">
        <v>13065</v>
      </c>
      <c r="P5" s="11">
        <v>24836</v>
      </c>
      <c r="Q5" s="7">
        <v>227179</v>
      </c>
      <c r="R5" s="211">
        <v>230292</v>
      </c>
      <c r="S5" s="153">
        <f>+(Q5-R5)/R5</f>
        <v>-1.3517621107116183E-2</v>
      </c>
    </row>
    <row r="6" spans="1:19">
      <c r="A6" s="64" t="s">
        <v>2</v>
      </c>
      <c r="B6" s="5">
        <v>21557</v>
      </c>
      <c r="C6" s="5">
        <v>6444</v>
      </c>
      <c r="D6" s="5">
        <v>62572</v>
      </c>
      <c r="E6" s="5">
        <v>3881</v>
      </c>
      <c r="F6" s="5">
        <v>13847</v>
      </c>
      <c r="G6" s="5">
        <v>13309</v>
      </c>
      <c r="H6" s="5">
        <v>10469</v>
      </c>
      <c r="I6" s="5">
        <v>9885</v>
      </c>
      <c r="J6" s="5">
        <v>4308</v>
      </c>
      <c r="K6" s="5">
        <v>7231</v>
      </c>
      <c r="L6" s="5">
        <v>13974</v>
      </c>
      <c r="M6" s="5">
        <v>2123</v>
      </c>
      <c r="N6" s="5">
        <v>2702</v>
      </c>
      <c r="O6" s="5">
        <v>11017</v>
      </c>
      <c r="P6" s="5">
        <v>20960</v>
      </c>
      <c r="Q6" s="7">
        <v>204279</v>
      </c>
      <c r="R6" s="211">
        <v>202129</v>
      </c>
      <c r="S6" s="153">
        <f t="shared" ref="S6:S17" si="0">+(Q6-R6)/R6</f>
        <v>1.0636771566672769E-2</v>
      </c>
    </row>
    <row r="7" spans="1:19">
      <c r="A7" s="64" t="s">
        <v>3</v>
      </c>
      <c r="B7" s="5">
        <v>21686</v>
      </c>
      <c r="C7" s="5">
        <v>7545</v>
      </c>
      <c r="D7" s="5">
        <v>65873</v>
      </c>
      <c r="E7" s="5">
        <v>2277</v>
      </c>
      <c r="F7" s="5">
        <v>13895</v>
      </c>
      <c r="G7" s="5">
        <v>13051</v>
      </c>
      <c r="H7" s="5">
        <v>10238</v>
      </c>
      <c r="I7" s="5">
        <v>10698</v>
      </c>
      <c r="J7" s="5">
        <v>4343</v>
      </c>
      <c r="K7" s="5">
        <v>7434</v>
      </c>
      <c r="L7" s="5">
        <v>14577</v>
      </c>
      <c r="M7" s="5">
        <v>2512</v>
      </c>
      <c r="N7" s="5">
        <v>2799</v>
      </c>
      <c r="O7" s="5">
        <v>11399</v>
      </c>
      <c r="P7" s="5">
        <v>22347</v>
      </c>
      <c r="Q7" s="7">
        <v>210674</v>
      </c>
      <c r="R7" s="211">
        <v>212142</v>
      </c>
      <c r="S7" s="153">
        <f t="shared" si="0"/>
        <v>-6.9198932790300836E-3</v>
      </c>
    </row>
    <row r="8" spans="1:19">
      <c r="A8" s="64" t="s">
        <v>4</v>
      </c>
      <c r="B8" s="5">
        <v>22326</v>
      </c>
      <c r="C8" s="5">
        <v>6891</v>
      </c>
      <c r="D8" s="5">
        <v>65401</v>
      </c>
      <c r="E8" s="5">
        <v>3809</v>
      </c>
      <c r="F8" s="5">
        <v>13577</v>
      </c>
      <c r="G8" s="5">
        <v>13520</v>
      </c>
      <c r="H8" s="5">
        <v>10682</v>
      </c>
      <c r="I8" s="5">
        <v>13021</v>
      </c>
      <c r="J8" s="5">
        <v>4626</v>
      </c>
      <c r="K8" s="5">
        <v>7575</v>
      </c>
      <c r="L8" s="5">
        <v>15150</v>
      </c>
      <c r="M8" s="5">
        <v>2782</v>
      </c>
      <c r="N8" s="5">
        <v>2775</v>
      </c>
      <c r="O8" s="5">
        <v>13072</v>
      </c>
      <c r="P8" s="5">
        <v>147</v>
      </c>
      <c r="Q8" s="7">
        <v>195354</v>
      </c>
      <c r="R8" s="211">
        <v>199506</v>
      </c>
      <c r="S8" s="153">
        <f t="shared" si="0"/>
        <v>-2.0811404168295692E-2</v>
      </c>
    </row>
    <row r="9" spans="1:19">
      <c r="A9" s="64" t="s">
        <v>5</v>
      </c>
      <c r="B9" s="5">
        <v>18657</v>
      </c>
      <c r="C9" s="5">
        <v>6373</v>
      </c>
      <c r="D9" s="5">
        <v>52241</v>
      </c>
      <c r="E9" s="5">
        <v>1731</v>
      </c>
      <c r="F9" s="5">
        <v>10781</v>
      </c>
      <c r="G9" s="5">
        <v>11005</v>
      </c>
      <c r="H9" s="5">
        <v>8915</v>
      </c>
      <c r="I9" s="5">
        <v>11544</v>
      </c>
      <c r="J9" s="5">
        <v>3890</v>
      </c>
      <c r="K9" s="5">
        <v>6588</v>
      </c>
      <c r="L9" s="5">
        <v>12023</v>
      </c>
      <c r="M9" s="5">
        <v>2743</v>
      </c>
      <c r="N9" s="5">
        <v>2476</v>
      </c>
      <c r="O9" s="5">
        <v>11484</v>
      </c>
      <c r="P9" s="5">
        <v>134</v>
      </c>
      <c r="Q9" s="7">
        <v>160585</v>
      </c>
      <c r="R9" s="211">
        <v>181071</v>
      </c>
      <c r="S9" s="153">
        <f t="shared" si="0"/>
        <v>-0.1131379403659338</v>
      </c>
    </row>
    <row r="10" spans="1:19">
      <c r="A10" s="64" t="s">
        <v>6</v>
      </c>
      <c r="B10" s="5">
        <v>18488</v>
      </c>
      <c r="C10" s="5">
        <v>4410</v>
      </c>
      <c r="D10" s="5">
        <v>51060</v>
      </c>
      <c r="E10" s="5">
        <v>3049</v>
      </c>
      <c r="F10" s="5">
        <v>10170</v>
      </c>
      <c r="G10" s="5">
        <v>10260</v>
      </c>
      <c r="H10" s="5">
        <v>8394</v>
      </c>
      <c r="I10" s="5">
        <v>10843</v>
      </c>
      <c r="J10" s="5">
        <v>3618</v>
      </c>
      <c r="K10" s="5">
        <v>6265</v>
      </c>
      <c r="L10" s="5">
        <v>11210</v>
      </c>
      <c r="M10" s="5">
        <v>2745</v>
      </c>
      <c r="N10" s="5">
        <v>2636</v>
      </c>
      <c r="O10" s="5">
        <v>10625</v>
      </c>
      <c r="P10" s="5">
        <v>56</v>
      </c>
      <c r="Q10" s="7">
        <v>153829</v>
      </c>
      <c r="R10" s="211">
        <v>151671</v>
      </c>
      <c r="S10" s="153">
        <f t="shared" si="0"/>
        <v>1.4228164909574011E-2</v>
      </c>
    </row>
    <row r="11" spans="1:19">
      <c r="A11" s="64" t="s">
        <v>7</v>
      </c>
      <c r="B11" s="5">
        <v>9955</v>
      </c>
      <c r="C11" s="5">
        <v>12</v>
      </c>
      <c r="D11" s="5">
        <v>50566</v>
      </c>
      <c r="E11" s="5">
        <v>3806</v>
      </c>
      <c r="F11" s="5">
        <v>9601</v>
      </c>
      <c r="G11" s="5">
        <v>10577</v>
      </c>
      <c r="H11" s="5">
        <v>7864</v>
      </c>
      <c r="I11" s="5">
        <v>5119</v>
      </c>
      <c r="J11" s="5">
        <v>3563</v>
      </c>
      <c r="K11" s="5">
        <v>7332</v>
      </c>
      <c r="L11" s="5">
        <v>11197</v>
      </c>
      <c r="M11" s="5">
        <v>2548</v>
      </c>
      <c r="N11" s="5">
        <v>2403</v>
      </c>
      <c r="O11" s="5">
        <v>4654</v>
      </c>
      <c r="P11" s="5">
        <v>71</v>
      </c>
      <c r="Q11" s="7">
        <v>129268</v>
      </c>
      <c r="R11" s="211">
        <v>155939</v>
      </c>
      <c r="S11" s="153">
        <f t="shared" si="0"/>
        <v>-0.17103482772109607</v>
      </c>
    </row>
    <row r="12" spans="1:19">
      <c r="A12" s="64" t="s">
        <v>8</v>
      </c>
      <c r="B12" s="5">
        <v>18477</v>
      </c>
      <c r="C12" s="5">
        <v>7</v>
      </c>
      <c r="D12" s="5">
        <v>27666</v>
      </c>
      <c r="E12" s="5">
        <v>4838</v>
      </c>
      <c r="F12" s="5">
        <v>5254</v>
      </c>
      <c r="G12" s="5">
        <v>3996</v>
      </c>
      <c r="H12" s="5">
        <v>3259</v>
      </c>
      <c r="I12" s="5">
        <v>11104</v>
      </c>
      <c r="J12" s="5">
        <v>994</v>
      </c>
      <c r="K12" s="5">
        <v>2728</v>
      </c>
      <c r="L12" s="5">
        <v>4660</v>
      </c>
      <c r="M12" s="5">
        <v>830</v>
      </c>
      <c r="N12" s="5">
        <v>673</v>
      </c>
      <c r="O12" s="5">
        <v>31</v>
      </c>
      <c r="P12" s="5">
        <v>5501</v>
      </c>
      <c r="Q12" s="7">
        <v>90018</v>
      </c>
      <c r="R12" s="211">
        <v>88040</v>
      </c>
      <c r="S12" s="153">
        <f t="shared" si="0"/>
        <v>2.2467060427078602E-2</v>
      </c>
    </row>
    <row r="13" spans="1:19">
      <c r="A13" s="64" t="s">
        <v>9</v>
      </c>
      <c r="B13" s="5">
        <v>25260</v>
      </c>
      <c r="C13" s="5">
        <v>110</v>
      </c>
      <c r="D13" s="5">
        <v>62283</v>
      </c>
      <c r="E13" s="5">
        <v>7436</v>
      </c>
      <c r="F13" s="5">
        <v>12124</v>
      </c>
      <c r="G13" s="5">
        <v>12719</v>
      </c>
      <c r="H13" s="5">
        <v>9579</v>
      </c>
      <c r="I13" s="5">
        <v>9995</v>
      </c>
      <c r="J13" s="5">
        <v>4704</v>
      </c>
      <c r="K13" s="5">
        <v>8352</v>
      </c>
      <c r="L13" s="5">
        <v>14882</v>
      </c>
      <c r="M13" s="5">
        <v>2562</v>
      </c>
      <c r="N13" s="5">
        <v>3283</v>
      </c>
      <c r="O13" s="5">
        <v>871</v>
      </c>
      <c r="P13" s="5">
        <v>22466</v>
      </c>
      <c r="Q13" s="7">
        <v>196626</v>
      </c>
      <c r="R13" s="211">
        <v>187938</v>
      </c>
      <c r="S13" s="153">
        <f t="shared" si="0"/>
        <v>4.6228011365450308E-2</v>
      </c>
    </row>
    <row r="14" spans="1:19">
      <c r="A14" s="64" t="s">
        <v>10</v>
      </c>
      <c r="B14" s="5">
        <v>28126</v>
      </c>
      <c r="C14" s="5">
        <v>11</v>
      </c>
      <c r="D14" s="5">
        <v>71012</v>
      </c>
      <c r="E14" s="5">
        <v>5792</v>
      </c>
      <c r="F14" s="5">
        <v>13940</v>
      </c>
      <c r="G14" s="5">
        <v>14447</v>
      </c>
      <c r="H14" s="5">
        <v>10384</v>
      </c>
      <c r="I14" s="5">
        <v>11565</v>
      </c>
      <c r="J14" s="5">
        <v>4614</v>
      </c>
      <c r="K14" s="5">
        <v>8561</v>
      </c>
      <c r="L14" s="5">
        <v>17198</v>
      </c>
      <c r="M14" s="5">
        <v>2717</v>
      </c>
      <c r="N14" s="5">
        <v>3047</v>
      </c>
      <c r="O14" s="5">
        <v>4595</v>
      </c>
      <c r="P14" s="5">
        <v>25865</v>
      </c>
      <c r="Q14" s="7">
        <v>221874</v>
      </c>
      <c r="R14" s="211">
        <v>229186</v>
      </c>
      <c r="S14" s="153">
        <f t="shared" si="0"/>
        <v>-3.1904217535102496E-2</v>
      </c>
    </row>
    <row r="15" spans="1:19">
      <c r="A15" s="64" t="s">
        <v>11</v>
      </c>
      <c r="B15" s="5">
        <v>22656</v>
      </c>
      <c r="C15" s="5">
        <v>9</v>
      </c>
      <c r="D15" s="5">
        <v>61171</v>
      </c>
      <c r="E15" s="5">
        <v>3467</v>
      </c>
      <c r="F15" s="5">
        <v>12679</v>
      </c>
      <c r="G15" s="5">
        <v>11881</v>
      </c>
      <c r="H15" s="5">
        <v>9298</v>
      </c>
      <c r="I15" s="5">
        <v>10174</v>
      </c>
      <c r="J15" s="5">
        <v>4207</v>
      </c>
      <c r="K15" s="5">
        <v>7030</v>
      </c>
      <c r="L15" s="5">
        <v>13091</v>
      </c>
      <c r="M15" s="5">
        <v>2108</v>
      </c>
      <c r="N15" s="5">
        <v>2785</v>
      </c>
      <c r="O15" s="5">
        <v>9185</v>
      </c>
      <c r="P15" s="5">
        <v>20282</v>
      </c>
      <c r="Q15" s="7">
        <v>190023</v>
      </c>
      <c r="R15" s="211">
        <v>210457</v>
      </c>
      <c r="S15" s="153">
        <f t="shared" si="0"/>
        <v>-9.7093468024347013E-2</v>
      </c>
    </row>
    <row r="16" spans="1:19">
      <c r="A16" s="64" t="s">
        <v>12</v>
      </c>
      <c r="B16" s="5">
        <v>21287</v>
      </c>
      <c r="C16" s="5">
        <v>3</v>
      </c>
      <c r="D16" s="5">
        <v>58299</v>
      </c>
      <c r="E16" s="5">
        <v>3794</v>
      </c>
      <c r="F16" s="5">
        <v>13043</v>
      </c>
      <c r="G16" s="5">
        <v>10726</v>
      </c>
      <c r="H16" s="5">
        <v>8645</v>
      </c>
      <c r="I16" s="5">
        <v>8794</v>
      </c>
      <c r="J16" s="5">
        <v>3630</v>
      </c>
      <c r="K16" s="5">
        <v>6820</v>
      </c>
      <c r="L16" s="5">
        <v>12456</v>
      </c>
      <c r="M16" s="5">
        <v>2253</v>
      </c>
      <c r="N16" s="5">
        <v>2648</v>
      </c>
      <c r="O16" s="5">
        <v>9378</v>
      </c>
      <c r="P16" s="5">
        <v>18494</v>
      </c>
      <c r="Q16" s="7">
        <v>180270</v>
      </c>
      <c r="R16" s="211">
        <v>162646</v>
      </c>
      <c r="S16" s="153">
        <f t="shared" si="0"/>
        <v>0.10835802909386029</v>
      </c>
    </row>
    <row r="17" spans="1:19" ht="24.75" customHeight="1">
      <c r="A17" s="151" t="s">
        <v>250</v>
      </c>
      <c r="B17" s="139">
        <v>252850</v>
      </c>
      <c r="C17" s="139">
        <v>39510</v>
      </c>
      <c r="D17" s="139">
        <v>692348</v>
      </c>
      <c r="E17" s="139">
        <v>48214</v>
      </c>
      <c r="F17" s="139">
        <v>143279</v>
      </c>
      <c r="G17" s="139">
        <v>140966</v>
      </c>
      <c r="H17" s="139">
        <v>109726</v>
      </c>
      <c r="I17" s="139">
        <v>123980</v>
      </c>
      <c r="J17" s="139">
        <v>47682</v>
      </c>
      <c r="K17" s="139">
        <v>85044</v>
      </c>
      <c r="L17" s="139">
        <v>155837</v>
      </c>
      <c r="M17" s="139">
        <v>28501</v>
      </c>
      <c r="N17" s="139">
        <v>31507</v>
      </c>
      <c r="O17" s="139">
        <v>99376</v>
      </c>
      <c r="P17" s="139">
        <v>161159</v>
      </c>
      <c r="Q17" s="139">
        <v>2159979</v>
      </c>
      <c r="R17" s="212">
        <v>2211017</v>
      </c>
      <c r="S17" s="154">
        <f t="shared" si="0"/>
        <v>-2.308349506132246E-2</v>
      </c>
    </row>
    <row r="18" spans="1:19" ht="24.75" customHeight="1">
      <c r="A18" s="152" t="s">
        <v>219</v>
      </c>
      <c r="B18" s="212">
        <v>238839</v>
      </c>
      <c r="C18" s="212">
        <v>70269</v>
      </c>
      <c r="D18" s="212">
        <v>659400</v>
      </c>
      <c r="E18" s="212">
        <v>41233</v>
      </c>
      <c r="F18" s="212">
        <v>140348</v>
      </c>
      <c r="G18" s="212">
        <v>146145</v>
      </c>
      <c r="H18" s="212">
        <v>116625</v>
      </c>
      <c r="I18" s="212">
        <v>113450</v>
      </c>
      <c r="J18" s="212">
        <v>51420</v>
      </c>
      <c r="K18" s="212">
        <v>80654</v>
      </c>
      <c r="L18" s="212">
        <v>144842</v>
      </c>
      <c r="M18" s="212">
        <v>28110</v>
      </c>
      <c r="N18" s="212">
        <v>28185</v>
      </c>
      <c r="O18" s="212">
        <v>125679</v>
      </c>
      <c r="P18" s="212">
        <v>225818</v>
      </c>
      <c r="Q18" s="212">
        <v>2211017</v>
      </c>
      <c r="R18" s="379"/>
      <c r="S18" s="380"/>
    </row>
    <row r="19" spans="1:19" ht="24.75" customHeight="1" thickBot="1">
      <c r="A19" s="113" t="s">
        <v>249</v>
      </c>
      <c r="B19" s="114">
        <f>+(B17-B18)/B18</f>
        <v>5.866294868091057E-2</v>
      </c>
      <c r="C19" s="114">
        <f t="shared" ref="C19:Q19" si="1">+(C17-C18)/C18</f>
        <v>-0.43773214361951929</v>
      </c>
      <c r="D19" s="114">
        <f t="shared" si="1"/>
        <v>4.9966636336063089E-2</v>
      </c>
      <c r="E19" s="114">
        <f>+(E17-E18)/E18</f>
        <v>0.16930613828729416</v>
      </c>
      <c r="F19" s="114">
        <f t="shared" si="1"/>
        <v>2.0883803117963919E-2</v>
      </c>
      <c r="G19" s="114">
        <f t="shared" si="1"/>
        <v>-3.5437408053645356E-2</v>
      </c>
      <c r="H19" s="114">
        <f t="shared" si="1"/>
        <v>-5.9155412647374062E-2</v>
      </c>
      <c r="I19" s="114">
        <f t="shared" si="1"/>
        <v>9.2816218598501546E-2</v>
      </c>
      <c r="J19" s="114">
        <f t="shared" si="1"/>
        <v>-7.2695449241540255E-2</v>
      </c>
      <c r="K19" s="114">
        <f t="shared" si="1"/>
        <v>5.4430034468222283E-2</v>
      </c>
      <c r="L19" s="114">
        <f t="shared" si="1"/>
        <v>7.591030226039408E-2</v>
      </c>
      <c r="M19" s="114">
        <f t="shared" si="1"/>
        <v>1.390964069726076E-2</v>
      </c>
      <c r="N19" s="114">
        <f t="shared" si="1"/>
        <v>0.11786411211637396</v>
      </c>
      <c r="O19" s="114">
        <f t="shared" si="1"/>
        <v>-0.20928715218930768</v>
      </c>
      <c r="P19" s="114">
        <f t="shared" si="1"/>
        <v>-0.2863323561452143</v>
      </c>
      <c r="Q19" s="114">
        <f t="shared" si="1"/>
        <v>-2.308349506132246E-2</v>
      </c>
      <c r="R19" s="381"/>
      <c r="S19" s="382"/>
    </row>
    <row r="24" spans="1:19">
      <c r="Q24" s="6"/>
    </row>
  </sheetData>
  <mergeCells count="2">
    <mergeCell ref="A2:S2"/>
    <mergeCell ref="R18:S19"/>
  </mergeCells>
  <phoneticPr fontId="8" type="noConversion"/>
  <printOptions horizontalCentered="1"/>
  <pageMargins left="0.78740157480314965" right="0.19685039370078741" top="0.39370078740157483" bottom="0.51181102362204722" header="0.51181102362204722" footer="0.51181102362204722"/>
  <pageSetup paperSize="9" scale="9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26"/>
  <sheetViews>
    <sheetView workbookViewId="0">
      <selection activeCell="F9" sqref="F9"/>
    </sheetView>
  </sheetViews>
  <sheetFormatPr baseColWidth="10" defaultRowHeight="12.75"/>
  <cols>
    <col min="1" max="2" width="10.28515625" style="84" customWidth="1"/>
    <col min="3" max="3" width="11.140625" style="84" bestFit="1" customWidth="1"/>
    <col min="4" max="4" width="6.140625" style="84" customWidth="1"/>
    <col min="5" max="5" width="9.28515625" style="84" customWidth="1"/>
    <col min="6" max="6" width="10.140625" style="84" customWidth="1"/>
    <col min="7" max="7" width="11" style="16" customWidth="1"/>
    <col min="8" max="8" width="10.42578125" style="84" bestFit="1" customWidth="1"/>
    <col min="9" max="9" width="11.42578125" style="84" customWidth="1"/>
    <col min="10" max="10" width="12" style="84" customWidth="1"/>
    <col min="11" max="11" width="11.85546875" style="84" customWidth="1"/>
    <col min="12" max="12" width="13" style="84" customWidth="1"/>
    <col min="13" max="16384" width="11.42578125" style="84"/>
  </cols>
  <sheetData>
    <row r="1" spans="1:13" ht="15.75">
      <c r="A1" s="383" t="s">
        <v>298</v>
      </c>
      <c r="B1" s="383"/>
      <c r="C1" s="383"/>
      <c r="D1" s="383"/>
      <c r="E1" s="383"/>
      <c r="F1" s="383"/>
      <c r="G1" s="383"/>
      <c r="H1" s="383"/>
      <c r="I1" s="383"/>
      <c r="J1" s="383"/>
      <c r="K1" s="383"/>
      <c r="L1" s="383"/>
      <c r="M1" s="383"/>
    </row>
    <row r="2" spans="1:13" ht="13.5" thickBot="1"/>
    <row r="3" spans="1:13">
      <c r="A3" s="384" t="s">
        <v>286</v>
      </c>
      <c r="B3" s="387" t="s">
        <v>287</v>
      </c>
      <c r="C3" s="388"/>
      <c r="D3" s="388"/>
      <c r="E3" s="389"/>
      <c r="F3" s="390" t="s">
        <v>288</v>
      </c>
      <c r="G3" s="388"/>
      <c r="H3" s="388"/>
      <c r="I3" s="388"/>
      <c r="J3" s="388"/>
      <c r="K3" s="388"/>
      <c r="L3" s="388"/>
      <c r="M3" s="389"/>
    </row>
    <row r="4" spans="1:13" ht="38.25" customHeight="1">
      <c r="A4" s="385"/>
      <c r="B4" s="391" t="s">
        <v>289</v>
      </c>
      <c r="C4" s="392"/>
      <c r="D4" s="393" t="s">
        <v>290</v>
      </c>
      <c r="E4" s="394"/>
      <c r="F4" s="395" t="s">
        <v>300</v>
      </c>
      <c r="G4" s="396"/>
      <c r="H4" s="397" t="s">
        <v>301</v>
      </c>
      <c r="I4" s="398"/>
      <c r="J4" s="399" t="s">
        <v>299</v>
      </c>
      <c r="K4" s="400"/>
      <c r="L4" s="401" t="s">
        <v>303</v>
      </c>
      <c r="M4" s="402"/>
    </row>
    <row r="5" spans="1:13" ht="34.5" customHeight="1" thickBot="1">
      <c r="A5" s="386"/>
      <c r="B5" s="369" t="s">
        <v>172</v>
      </c>
      <c r="C5" s="370" t="s">
        <v>173</v>
      </c>
      <c r="D5" s="403" t="s">
        <v>173</v>
      </c>
      <c r="E5" s="404"/>
      <c r="F5" s="368" t="s">
        <v>302</v>
      </c>
      <c r="G5" s="370" t="s">
        <v>291</v>
      </c>
      <c r="H5" s="368" t="s">
        <v>302</v>
      </c>
      <c r="I5" s="370" t="s">
        <v>291</v>
      </c>
      <c r="J5" s="370" t="s">
        <v>292</v>
      </c>
      <c r="K5" s="370" t="s">
        <v>291</v>
      </c>
      <c r="L5" s="370" t="s">
        <v>292</v>
      </c>
      <c r="M5" s="371" t="s">
        <v>291</v>
      </c>
    </row>
    <row r="6" spans="1:13" ht="13.5" customHeight="1">
      <c r="A6" s="338">
        <v>42005</v>
      </c>
      <c r="B6" s="339">
        <v>73293</v>
      </c>
      <c r="C6" s="340">
        <v>583784</v>
      </c>
      <c r="D6" s="405" t="s">
        <v>293</v>
      </c>
      <c r="E6" s="406"/>
      <c r="F6" s="341">
        <v>579</v>
      </c>
      <c r="G6" s="342">
        <v>214</v>
      </c>
      <c r="H6" s="342">
        <v>858</v>
      </c>
      <c r="I6" s="342">
        <v>397</v>
      </c>
      <c r="J6" s="342">
        <v>931</v>
      </c>
      <c r="K6" s="342">
        <v>254</v>
      </c>
      <c r="L6" s="405" t="s">
        <v>293</v>
      </c>
      <c r="M6" s="406"/>
    </row>
    <row r="7" spans="1:13" ht="13.5" customHeight="1">
      <c r="A7" s="343">
        <v>42036</v>
      </c>
      <c r="B7" s="344">
        <v>70690</v>
      </c>
      <c r="C7" s="345">
        <v>580400</v>
      </c>
      <c r="D7" s="405"/>
      <c r="E7" s="406"/>
      <c r="F7" s="346">
        <v>575</v>
      </c>
      <c r="G7" s="157">
        <v>214</v>
      </c>
      <c r="H7" s="157">
        <v>946</v>
      </c>
      <c r="I7" s="157">
        <v>442</v>
      </c>
      <c r="J7" s="157">
        <v>1078</v>
      </c>
      <c r="K7" s="157">
        <v>284</v>
      </c>
      <c r="L7" s="405"/>
      <c r="M7" s="406"/>
    </row>
    <row r="8" spans="1:13" ht="13.5" customHeight="1">
      <c r="A8" s="347">
        <v>42064</v>
      </c>
      <c r="B8" s="344">
        <v>71156</v>
      </c>
      <c r="C8" s="345">
        <v>593308</v>
      </c>
      <c r="D8" s="405"/>
      <c r="E8" s="406"/>
      <c r="F8" s="348">
        <v>592</v>
      </c>
      <c r="G8" s="157">
        <v>226</v>
      </c>
      <c r="H8" s="157">
        <v>937</v>
      </c>
      <c r="I8" s="157">
        <v>444</v>
      </c>
      <c r="J8" s="157">
        <v>1099</v>
      </c>
      <c r="K8" s="157">
        <v>244</v>
      </c>
      <c r="L8" s="405"/>
      <c r="M8" s="406"/>
    </row>
    <row r="9" spans="1:13" ht="15.75" customHeight="1">
      <c r="A9" s="358" t="s">
        <v>294</v>
      </c>
      <c r="B9" s="352">
        <f>SUM(B6:B8)</f>
        <v>215139</v>
      </c>
      <c r="C9" s="350">
        <f>SUM(C6:C8)</f>
        <v>1757492</v>
      </c>
      <c r="D9" s="405"/>
      <c r="E9" s="406"/>
      <c r="F9" s="349">
        <f>SUM(F6:F8)</f>
        <v>1746</v>
      </c>
      <c r="G9" s="350">
        <v>416</v>
      </c>
      <c r="H9" s="350">
        <f>SUM(H6:H8)</f>
        <v>2741</v>
      </c>
      <c r="I9" s="350">
        <v>782</v>
      </c>
      <c r="J9" s="350">
        <f>SUM(J6:J8)</f>
        <v>3108</v>
      </c>
      <c r="K9" s="350">
        <v>674</v>
      </c>
      <c r="L9" s="405"/>
      <c r="M9" s="406"/>
    </row>
    <row r="10" spans="1:13" ht="13.5" customHeight="1">
      <c r="A10" s="343">
        <v>42095</v>
      </c>
      <c r="B10" s="344">
        <v>70739</v>
      </c>
      <c r="C10" s="345">
        <v>583968</v>
      </c>
      <c r="D10" s="407"/>
      <c r="E10" s="408"/>
      <c r="F10" s="346">
        <v>583</v>
      </c>
      <c r="G10" s="157">
        <v>234</v>
      </c>
      <c r="H10" s="157">
        <v>738</v>
      </c>
      <c r="I10" s="157">
        <v>371</v>
      </c>
      <c r="J10" s="157">
        <v>619</v>
      </c>
      <c r="K10" s="157">
        <v>160</v>
      </c>
      <c r="L10" s="405"/>
      <c r="M10" s="406"/>
    </row>
    <row r="11" spans="1:13" ht="13.5" customHeight="1">
      <c r="A11" s="343">
        <v>42125</v>
      </c>
      <c r="B11" s="344">
        <v>59104</v>
      </c>
      <c r="C11" s="345">
        <v>491850</v>
      </c>
      <c r="D11" s="409">
        <v>5439</v>
      </c>
      <c r="E11" s="408"/>
      <c r="F11" s="346">
        <v>561</v>
      </c>
      <c r="G11" s="157">
        <v>218</v>
      </c>
      <c r="H11" s="157">
        <v>621</v>
      </c>
      <c r="I11" s="157">
        <v>318</v>
      </c>
      <c r="J11" s="157">
        <v>744</v>
      </c>
      <c r="K11" s="157">
        <v>227</v>
      </c>
      <c r="L11" s="157">
        <v>223</v>
      </c>
      <c r="M11" s="351">
        <v>52</v>
      </c>
    </row>
    <row r="12" spans="1:13" ht="13.5" customHeight="1">
      <c r="A12" s="343">
        <v>42156</v>
      </c>
      <c r="B12" s="344">
        <v>56154</v>
      </c>
      <c r="C12" s="345">
        <v>461180</v>
      </c>
      <c r="D12" s="410">
        <v>7229</v>
      </c>
      <c r="E12" s="411"/>
      <c r="F12" s="346">
        <v>579</v>
      </c>
      <c r="G12" s="157">
        <v>228</v>
      </c>
      <c r="H12" s="157">
        <v>559</v>
      </c>
      <c r="I12" s="157">
        <v>289</v>
      </c>
      <c r="J12" s="157">
        <v>521</v>
      </c>
      <c r="K12" s="157">
        <v>196</v>
      </c>
      <c r="L12" s="157">
        <v>415</v>
      </c>
      <c r="M12" s="351">
        <v>116</v>
      </c>
    </row>
    <row r="13" spans="1:13" ht="15.75" customHeight="1">
      <c r="A13" s="358" t="s">
        <v>295</v>
      </c>
      <c r="B13" s="352">
        <f t="shared" ref="B13:L13" si="0">SUM(B10:B12)</f>
        <v>185997</v>
      </c>
      <c r="C13" s="350">
        <f t="shared" si="0"/>
        <v>1536998</v>
      </c>
      <c r="D13" s="412">
        <f>SUM(D10:D12)</f>
        <v>12668</v>
      </c>
      <c r="E13" s="413"/>
      <c r="F13" s="349">
        <f t="shared" si="0"/>
        <v>1723</v>
      </c>
      <c r="G13" s="350">
        <v>433</v>
      </c>
      <c r="H13" s="350">
        <f t="shared" si="0"/>
        <v>1918</v>
      </c>
      <c r="I13" s="350">
        <v>621</v>
      </c>
      <c r="J13" s="350">
        <f t="shared" si="0"/>
        <v>1884</v>
      </c>
      <c r="K13" s="350">
        <v>496</v>
      </c>
      <c r="L13" s="350">
        <f t="shared" si="0"/>
        <v>638</v>
      </c>
      <c r="M13" s="353">
        <v>143</v>
      </c>
    </row>
    <row r="14" spans="1:13" ht="13.5" customHeight="1">
      <c r="A14" s="343">
        <v>42186</v>
      </c>
      <c r="B14" s="213">
        <v>46012</v>
      </c>
      <c r="C14" s="157">
        <v>424536</v>
      </c>
      <c r="D14" s="410">
        <v>8335</v>
      </c>
      <c r="E14" s="411"/>
      <c r="F14" s="346">
        <v>815</v>
      </c>
      <c r="G14" s="157">
        <v>256</v>
      </c>
      <c r="H14" s="157">
        <v>599</v>
      </c>
      <c r="I14" s="157">
        <v>292</v>
      </c>
      <c r="J14" s="157">
        <v>526</v>
      </c>
      <c r="K14" s="157">
        <v>187</v>
      </c>
      <c r="L14" s="157">
        <v>654</v>
      </c>
      <c r="M14" s="351">
        <v>139</v>
      </c>
    </row>
    <row r="15" spans="1:13" ht="13.5" customHeight="1">
      <c r="A15" s="343">
        <v>42217</v>
      </c>
      <c r="B15" s="213">
        <v>38180</v>
      </c>
      <c r="C15" s="157">
        <v>336689</v>
      </c>
      <c r="D15" s="410">
        <v>8468</v>
      </c>
      <c r="E15" s="411"/>
      <c r="F15" s="346">
        <v>547</v>
      </c>
      <c r="G15" s="157">
        <v>213</v>
      </c>
      <c r="H15" s="157">
        <v>636</v>
      </c>
      <c r="I15" s="157">
        <v>315</v>
      </c>
      <c r="J15" s="157">
        <v>366</v>
      </c>
      <c r="K15" s="157">
        <v>150</v>
      </c>
      <c r="L15" s="157">
        <v>665</v>
      </c>
      <c r="M15" s="351">
        <v>166</v>
      </c>
    </row>
    <row r="16" spans="1:13" ht="13.5" customHeight="1">
      <c r="A16" s="343">
        <v>42248</v>
      </c>
      <c r="B16" s="213">
        <v>58395</v>
      </c>
      <c r="C16" s="157">
        <v>550327</v>
      </c>
      <c r="D16" s="410">
        <v>5925</v>
      </c>
      <c r="E16" s="411"/>
      <c r="F16" s="346">
        <v>712</v>
      </c>
      <c r="G16" s="157">
        <v>279</v>
      </c>
      <c r="H16" s="157">
        <v>780</v>
      </c>
      <c r="I16" s="157">
        <v>383</v>
      </c>
      <c r="J16" s="157">
        <v>811</v>
      </c>
      <c r="K16" s="157">
        <v>266</v>
      </c>
      <c r="L16" s="157">
        <v>651</v>
      </c>
      <c r="M16" s="351">
        <v>186</v>
      </c>
    </row>
    <row r="17" spans="1:13" ht="15.75" customHeight="1">
      <c r="A17" s="358" t="s">
        <v>296</v>
      </c>
      <c r="B17" s="352">
        <f t="shared" ref="B17:L17" si="1">SUM(B14:B16)</f>
        <v>142587</v>
      </c>
      <c r="C17" s="350">
        <f t="shared" si="1"/>
        <v>1311552</v>
      </c>
      <c r="D17" s="412">
        <f t="shared" si="1"/>
        <v>22728</v>
      </c>
      <c r="E17" s="413"/>
      <c r="F17" s="349">
        <f t="shared" si="1"/>
        <v>2074</v>
      </c>
      <c r="G17" s="350">
        <v>501</v>
      </c>
      <c r="H17" s="350">
        <f t="shared" si="1"/>
        <v>2015</v>
      </c>
      <c r="I17" s="350">
        <v>672</v>
      </c>
      <c r="J17" s="350">
        <f t="shared" si="1"/>
        <v>1703</v>
      </c>
      <c r="K17" s="350">
        <v>541</v>
      </c>
      <c r="L17" s="350">
        <f t="shared" si="1"/>
        <v>1970</v>
      </c>
      <c r="M17" s="353">
        <v>362</v>
      </c>
    </row>
    <row r="18" spans="1:13" ht="13.5" customHeight="1">
      <c r="A18" s="343">
        <v>42278</v>
      </c>
      <c r="B18" s="213">
        <v>67500</v>
      </c>
      <c r="C18" s="157">
        <v>645023</v>
      </c>
      <c r="D18" s="410">
        <v>7927</v>
      </c>
      <c r="E18" s="411"/>
      <c r="F18" s="346">
        <v>848</v>
      </c>
      <c r="G18" s="157">
        <v>339</v>
      </c>
      <c r="H18" s="157">
        <v>973</v>
      </c>
      <c r="I18" s="157">
        <v>468</v>
      </c>
      <c r="J18" s="157">
        <v>1854</v>
      </c>
      <c r="K18" s="157">
        <v>374</v>
      </c>
      <c r="L18" s="157">
        <v>914</v>
      </c>
      <c r="M18" s="351">
        <v>214</v>
      </c>
    </row>
    <row r="19" spans="1:13" ht="13.5" customHeight="1">
      <c r="A19" s="343">
        <v>42309</v>
      </c>
      <c r="B19" s="213">
        <v>54472</v>
      </c>
      <c r="C19" s="157">
        <v>488648</v>
      </c>
      <c r="D19" s="410">
        <v>4595</v>
      </c>
      <c r="E19" s="411"/>
      <c r="F19" s="346">
        <v>767</v>
      </c>
      <c r="G19" s="157">
        <v>320</v>
      </c>
      <c r="H19" s="157">
        <v>820</v>
      </c>
      <c r="I19" s="157">
        <v>442</v>
      </c>
      <c r="J19" s="157">
        <v>1603</v>
      </c>
      <c r="K19" s="157">
        <v>286</v>
      </c>
      <c r="L19" s="157">
        <v>976</v>
      </c>
      <c r="M19" s="351">
        <v>222</v>
      </c>
    </row>
    <row r="20" spans="1:13" ht="13.5" customHeight="1">
      <c r="A20" s="343">
        <v>42339</v>
      </c>
      <c r="B20" s="213">
        <v>54309</v>
      </c>
      <c r="C20" s="157">
        <v>476775</v>
      </c>
      <c r="D20" s="410">
        <v>6051</v>
      </c>
      <c r="E20" s="411"/>
      <c r="F20" s="346">
        <v>1044</v>
      </c>
      <c r="G20" s="157">
        <v>383</v>
      </c>
      <c r="H20" s="157">
        <v>908</v>
      </c>
      <c r="I20" s="157">
        <v>456</v>
      </c>
      <c r="J20" s="157">
        <v>890</v>
      </c>
      <c r="K20" s="157">
        <v>261</v>
      </c>
      <c r="L20" s="157">
        <v>1003</v>
      </c>
      <c r="M20" s="351">
        <v>203</v>
      </c>
    </row>
    <row r="21" spans="1:13" ht="15.75" customHeight="1" thickBot="1">
      <c r="A21" s="359" t="s">
        <v>297</v>
      </c>
      <c r="B21" s="354">
        <f t="shared" ref="B21:M21" si="2">SUM(B18:B20)</f>
        <v>176281</v>
      </c>
      <c r="C21" s="355">
        <f t="shared" si="2"/>
        <v>1610446</v>
      </c>
      <c r="D21" s="414">
        <f t="shared" si="2"/>
        <v>18573</v>
      </c>
      <c r="E21" s="415"/>
      <c r="F21" s="356">
        <f t="shared" si="2"/>
        <v>2659</v>
      </c>
      <c r="G21" s="355">
        <f t="shared" si="2"/>
        <v>1042</v>
      </c>
      <c r="H21" s="355">
        <f t="shared" si="2"/>
        <v>2701</v>
      </c>
      <c r="I21" s="355">
        <v>896</v>
      </c>
      <c r="J21" s="355">
        <f t="shared" si="2"/>
        <v>4347</v>
      </c>
      <c r="K21" s="355">
        <v>774</v>
      </c>
      <c r="L21" s="355">
        <f t="shared" si="2"/>
        <v>2893</v>
      </c>
      <c r="M21" s="357">
        <f t="shared" si="2"/>
        <v>639</v>
      </c>
    </row>
    <row r="22" spans="1:13" ht="21.75" customHeight="1" thickBot="1">
      <c r="A22" s="360" t="s">
        <v>247</v>
      </c>
      <c r="B22" s="361">
        <f>B9+B13+B17+B21</f>
        <v>720004</v>
      </c>
      <c r="C22" s="362">
        <f t="shared" ref="C22:M22" si="3">C9+C13+C17+C21</f>
        <v>6216488</v>
      </c>
      <c r="D22" s="416">
        <f t="shared" si="3"/>
        <v>53969</v>
      </c>
      <c r="E22" s="417"/>
      <c r="F22" s="363">
        <f t="shared" si="3"/>
        <v>8202</v>
      </c>
      <c r="G22" s="363">
        <f t="shared" si="3"/>
        <v>2392</v>
      </c>
      <c r="H22" s="364">
        <f t="shared" si="3"/>
        <v>9375</v>
      </c>
      <c r="I22" s="364">
        <f t="shared" si="3"/>
        <v>2971</v>
      </c>
      <c r="J22" s="365">
        <f t="shared" si="3"/>
        <v>11042</v>
      </c>
      <c r="K22" s="365">
        <f t="shared" si="3"/>
        <v>2485</v>
      </c>
      <c r="L22" s="366">
        <f t="shared" si="3"/>
        <v>5501</v>
      </c>
      <c r="M22" s="367">
        <f t="shared" si="3"/>
        <v>1144</v>
      </c>
    </row>
    <row r="23" spans="1:13">
      <c r="K23" s="16"/>
      <c r="L23" s="190"/>
    </row>
    <row r="24" spans="1:13">
      <c r="K24" s="16"/>
      <c r="L24" s="190"/>
    </row>
    <row r="25" spans="1:13">
      <c r="K25" s="16"/>
      <c r="L25" s="190"/>
    </row>
    <row r="26" spans="1:13" ht="15">
      <c r="K26" s="192"/>
      <c r="L26" s="191"/>
    </row>
  </sheetData>
  <mergeCells count="25">
    <mergeCell ref="D19:E19"/>
    <mergeCell ref="D20:E20"/>
    <mergeCell ref="D21:E21"/>
    <mergeCell ref="D22:E22"/>
    <mergeCell ref="D14:E14"/>
    <mergeCell ref="D15:E15"/>
    <mergeCell ref="D16:E16"/>
    <mergeCell ref="D17:E17"/>
    <mergeCell ref="D18:E18"/>
    <mergeCell ref="D6:E10"/>
    <mergeCell ref="L6:M10"/>
    <mergeCell ref="D11:E11"/>
    <mergeCell ref="D12:E12"/>
    <mergeCell ref="D13:E13"/>
    <mergeCell ref="A1:M1"/>
    <mergeCell ref="A3:A5"/>
    <mergeCell ref="B3:E3"/>
    <mergeCell ref="F3:M3"/>
    <mergeCell ref="B4:C4"/>
    <mergeCell ref="D4:E4"/>
    <mergeCell ref="F4:G4"/>
    <mergeCell ref="H4:I4"/>
    <mergeCell ref="J4:K4"/>
    <mergeCell ref="L4:M4"/>
    <mergeCell ref="D5:E5"/>
  </mergeCells>
  <printOptions horizontalCentered="1"/>
  <pageMargins left="0.59055118110236227" right="0.19685039370078741" top="0.98425196850393704" bottom="0.98425196850393704" header="0.51181102362204722" footer="0.19685039370078741"/>
  <pageSetup paperSize="9" orientation="landscape" r:id="rId1"/>
  <headerFooter alignWithMargins="0"/>
  <ignoredErrors>
    <ignoredError sqref="G21 M21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34"/>
  <sheetViews>
    <sheetView zoomScaleNormal="100" workbookViewId="0">
      <selection activeCell="H8" sqref="H8"/>
    </sheetView>
  </sheetViews>
  <sheetFormatPr baseColWidth="10" defaultRowHeight="12.75"/>
  <cols>
    <col min="1" max="1" width="13.42578125" customWidth="1"/>
    <col min="2" max="16" width="6.85546875" customWidth="1"/>
    <col min="17" max="17" width="12" customWidth="1"/>
  </cols>
  <sheetData>
    <row r="1" spans="1:18" ht="15.75">
      <c r="A1" s="378" t="s">
        <v>252</v>
      </c>
      <c r="B1" s="378"/>
      <c r="C1" s="378"/>
      <c r="D1" s="378"/>
      <c r="E1" s="378"/>
      <c r="F1" s="378"/>
      <c r="G1" s="378"/>
      <c r="H1" s="378"/>
      <c r="I1" s="378"/>
      <c r="J1" s="378"/>
      <c r="K1" s="378"/>
      <c r="L1" s="378"/>
      <c r="M1" s="378"/>
      <c r="N1" s="378"/>
      <c r="O1" s="378"/>
      <c r="P1" s="378"/>
      <c r="Q1" s="378"/>
    </row>
    <row r="2" spans="1:18" ht="13.5" thickBot="1"/>
    <row r="3" spans="1:18" ht="69" customHeight="1">
      <c r="A3" s="53"/>
      <c r="B3" s="54" t="s">
        <v>170</v>
      </c>
      <c r="C3" s="54" t="s">
        <v>169</v>
      </c>
      <c r="D3" s="54" t="s">
        <v>13</v>
      </c>
      <c r="E3" s="54" t="s">
        <v>61</v>
      </c>
      <c r="F3" s="54" t="s">
        <v>105</v>
      </c>
      <c r="G3" s="54" t="s">
        <v>162</v>
      </c>
      <c r="H3" s="54" t="s">
        <v>17</v>
      </c>
      <c r="I3" s="54" t="s">
        <v>168</v>
      </c>
      <c r="J3" s="54" t="s">
        <v>167</v>
      </c>
      <c r="K3" s="54" t="s">
        <v>166</v>
      </c>
      <c r="L3" s="54" t="s">
        <v>165</v>
      </c>
      <c r="M3" s="54" t="s">
        <v>22</v>
      </c>
      <c r="N3" s="54" t="s">
        <v>23</v>
      </c>
      <c r="O3" s="54" t="s">
        <v>164</v>
      </c>
      <c r="P3" s="54" t="s">
        <v>163</v>
      </c>
      <c r="Q3" s="209" t="s">
        <v>24</v>
      </c>
    </row>
    <row r="4" spans="1:18">
      <c r="A4" s="21" t="s">
        <v>1</v>
      </c>
      <c r="B4" s="5">
        <v>467</v>
      </c>
      <c r="C4" s="5">
        <v>140</v>
      </c>
      <c r="D4" s="5">
        <v>2194</v>
      </c>
      <c r="E4" s="5">
        <v>30</v>
      </c>
      <c r="F4" s="5">
        <v>503</v>
      </c>
      <c r="G4" s="5">
        <v>409</v>
      </c>
      <c r="H4" s="5">
        <v>318</v>
      </c>
      <c r="I4" s="5">
        <v>253</v>
      </c>
      <c r="J4" s="5">
        <v>124</v>
      </c>
      <c r="K4" s="5">
        <v>171</v>
      </c>
      <c r="L4" s="5">
        <v>595</v>
      </c>
      <c r="M4" s="5">
        <v>60</v>
      </c>
      <c r="N4" s="5">
        <v>66</v>
      </c>
      <c r="O4" s="5">
        <v>330</v>
      </c>
      <c r="P4" s="5">
        <v>616</v>
      </c>
      <c r="Q4" s="30">
        <v>6276</v>
      </c>
      <c r="R4" s="6"/>
    </row>
    <row r="5" spans="1:18">
      <c r="A5" s="21" t="s">
        <v>2</v>
      </c>
      <c r="B5" s="5">
        <v>537</v>
      </c>
      <c r="C5" s="5">
        <v>148</v>
      </c>
      <c r="D5" s="5">
        <v>2011</v>
      </c>
      <c r="E5" s="5">
        <v>24</v>
      </c>
      <c r="F5" s="5">
        <v>443</v>
      </c>
      <c r="G5" s="5">
        <v>336</v>
      </c>
      <c r="H5" s="5">
        <v>264</v>
      </c>
      <c r="I5" s="5">
        <v>254</v>
      </c>
      <c r="J5" s="5">
        <v>144</v>
      </c>
      <c r="K5" s="5">
        <v>273</v>
      </c>
      <c r="L5" s="5">
        <v>685</v>
      </c>
      <c r="M5" s="5">
        <v>47</v>
      </c>
      <c r="N5" s="5">
        <v>61</v>
      </c>
      <c r="O5" s="5">
        <v>334</v>
      </c>
      <c r="P5" s="5">
        <v>592</v>
      </c>
      <c r="Q5" s="30">
        <v>6153</v>
      </c>
      <c r="R5" s="6"/>
    </row>
    <row r="6" spans="1:18">
      <c r="A6" s="21" t="s">
        <v>3</v>
      </c>
      <c r="B6" s="5">
        <v>550</v>
      </c>
      <c r="C6" s="5">
        <v>138</v>
      </c>
      <c r="D6" s="5">
        <v>1930</v>
      </c>
      <c r="E6" s="5">
        <v>17</v>
      </c>
      <c r="F6" s="5">
        <v>411</v>
      </c>
      <c r="G6" s="5">
        <v>310</v>
      </c>
      <c r="H6" s="5">
        <v>209</v>
      </c>
      <c r="I6" s="5">
        <v>229</v>
      </c>
      <c r="J6" s="5">
        <v>101</v>
      </c>
      <c r="K6" s="5">
        <v>275</v>
      </c>
      <c r="L6" s="5">
        <v>630</v>
      </c>
      <c r="M6" s="5">
        <v>71</v>
      </c>
      <c r="N6" s="5">
        <v>57</v>
      </c>
      <c r="O6" s="5">
        <v>302</v>
      </c>
      <c r="P6" s="5">
        <v>495</v>
      </c>
      <c r="Q6" s="30">
        <v>5725</v>
      </c>
      <c r="R6" s="6"/>
    </row>
    <row r="7" spans="1:18">
      <c r="A7" s="21" t="s">
        <v>4</v>
      </c>
      <c r="B7" s="5">
        <v>451</v>
      </c>
      <c r="C7" s="5">
        <v>121</v>
      </c>
      <c r="D7" s="5">
        <v>1706</v>
      </c>
      <c r="E7" s="5">
        <v>47</v>
      </c>
      <c r="F7" s="5">
        <v>321</v>
      </c>
      <c r="G7" s="5">
        <v>209</v>
      </c>
      <c r="H7" s="5">
        <v>257</v>
      </c>
      <c r="I7" s="5">
        <v>251</v>
      </c>
      <c r="J7" s="5">
        <v>116</v>
      </c>
      <c r="K7" s="5">
        <v>230</v>
      </c>
      <c r="L7" s="5">
        <v>476</v>
      </c>
      <c r="M7" s="5">
        <v>41</v>
      </c>
      <c r="N7" s="5">
        <v>46</v>
      </c>
      <c r="O7" s="5">
        <v>310</v>
      </c>
      <c r="P7" s="5">
        <v>328</v>
      </c>
      <c r="Q7" s="30">
        <v>4910</v>
      </c>
      <c r="R7" s="6"/>
    </row>
    <row r="8" spans="1:18">
      <c r="A8" s="21" t="s">
        <v>5</v>
      </c>
      <c r="B8" s="5">
        <v>343</v>
      </c>
      <c r="C8" s="5">
        <v>79</v>
      </c>
      <c r="D8" s="5">
        <v>1228</v>
      </c>
      <c r="E8" s="5">
        <v>49</v>
      </c>
      <c r="F8" s="5">
        <v>219</v>
      </c>
      <c r="G8" s="5">
        <v>216</v>
      </c>
      <c r="H8" s="5">
        <v>174</v>
      </c>
      <c r="I8" s="5">
        <v>165</v>
      </c>
      <c r="J8" s="5">
        <v>102</v>
      </c>
      <c r="K8" s="5">
        <v>118</v>
      </c>
      <c r="L8" s="5">
        <v>339</v>
      </c>
      <c r="M8" s="5">
        <v>41</v>
      </c>
      <c r="N8" s="5">
        <v>45</v>
      </c>
      <c r="O8" s="5">
        <v>193</v>
      </c>
      <c r="P8" s="5">
        <v>259</v>
      </c>
      <c r="Q8" s="30">
        <v>3570</v>
      </c>
      <c r="R8" s="6"/>
    </row>
    <row r="9" spans="1:18">
      <c r="A9" s="21" t="s">
        <v>6</v>
      </c>
      <c r="B9" s="5">
        <v>292</v>
      </c>
      <c r="C9" s="5">
        <v>75</v>
      </c>
      <c r="D9" s="5">
        <v>1170</v>
      </c>
      <c r="E9" s="5">
        <v>19</v>
      </c>
      <c r="F9" s="5">
        <v>219</v>
      </c>
      <c r="G9" s="5">
        <v>172</v>
      </c>
      <c r="H9" s="5">
        <v>167</v>
      </c>
      <c r="I9" s="5">
        <v>140</v>
      </c>
      <c r="J9" s="5">
        <v>69</v>
      </c>
      <c r="K9" s="5">
        <v>95</v>
      </c>
      <c r="L9" s="5">
        <v>262</v>
      </c>
      <c r="M9" s="5">
        <v>45</v>
      </c>
      <c r="N9" s="5">
        <v>34</v>
      </c>
      <c r="O9" s="5">
        <v>181</v>
      </c>
      <c r="P9" s="5">
        <v>183</v>
      </c>
      <c r="Q9" s="30">
        <v>3123</v>
      </c>
      <c r="R9" s="6"/>
    </row>
    <row r="10" spans="1:18">
      <c r="A10" s="21" t="s">
        <v>7</v>
      </c>
      <c r="B10" s="5">
        <v>306</v>
      </c>
      <c r="C10" s="5">
        <v>66</v>
      </c>
      <c r="D10" s="5">
        <v>1413</v>
      </c>
      <c r="E10" s="5">
        <v>28</v>
      </c>
      <c r="F10" s="5">
        <v>287</v>
      </c>
      <c r="G10" s="5">
        <v>241</v>
      </c>
      <c r="H10" s="5">
        <v>142</v>
      </c>
      <c r="I10" s="5">
        <v>101</v>
      </c>
      <c r="J10" s="5">
        <v>67</v>
      </c>
      <c r="K10" s="5">
        <v>111</v>
      </c>
      <c r="L10" s="5">
        <v>325</v>
      </c>
      <c r="M10" s="5">
        <v>48</v>
      </c>
      <c r="N10" s="5">
        <v>54</v>
      </c>
      <c r="O10" s="5">
        <v>171</v>
      </c>
      <c r="P10" s="5">
        <v>197</v>
      </c>
      <c r="Q10" s="30">
        <v>3557</v>
      </c>
      <c r="R10" s="6"/>
    </row>
    <row r="11" spans="1:18">
      <c r="A11" s="21" t="s">
        <v>8</v>
      </c>
      <c r="B11" s="5">
        <v>368</v>
      </c>
      <c r="C11" s="5">
        <v>51</v>
      </c>
      <c r="D11" s="5">
        <v>1101</v>
      </c>
      <c r="E11" s="5">
        <v>71</v>
      </c>
      <c r="F11" s="5">
        <v>214</v>
      </c>
      <c r="G11" s="5">
        <v>137</v>
      </c>
      <c r="H11" s="5">
        <v>95</v>
      </c>
      <c r="I11" s="5">
        <v>191</v>
      </c>
      <c r="J11" s="5">
        <v>34</v>
      </c>
      <c r="K11" s="5">
        <v>103</v>
      </c>
      <c r="L11" s="5">
        <v>117</v>
      </c>
      <c r="M11" s="5">
        <v>23</v>
      </c>
      <c r="N11" s="5">
        <v>26</v>
      </c>
      <c r="O11" s="5">
        <v>36</v>
      </c>
      <c r="P11" s="5">
        <v>327</v>
      </c>
      <c r="Q11" s="30">
        <v>2894</v>
      </c>
      <c r="R11" s="6"/>
    </row>
    <row r="12" spans="1:18">
      <c r="A12" s="21" t="s">
        <v>9</v>
      </c>
      <c r="B12" s="5">
        <v>732</v>
      </c>
      <c r="C12" s="5">
        <v>201</v>
      </c>
      <c r="D12" s="5">
        <v>2704</v>
      </c>
      <c r="E12" s="5">
        <v>368</v>
      </c>
      <c r="F12" s="5">
        <v>590</v>
      </c>
      <c r="G12" s="5">
        <v>521</v>
      </c>
      <c r="H12" s="5">
        <v>343</v>
      </c>
      <c r="I12" s="5">
        <v>332</v>
      </c>
      <c r="J12" s="5">
        <v>163</v>
      </c>
      <c r="K12" s="5">
        <v>227</v>
      </c>
      <c r="L12" s="5">
        <v>623</v>
      </c>
      <c r="M12" s="5">
        <v>76</v>
      </c>
      <c r="N12" s="5">
        <v>140</v>
      </c>
      <c r="O12" s="5">
        <v>356</v>
      </c>
      <c r="P12" s="5">
        <v>1106</v>
      </c>
      <c r="Q12" s="30">
        <v>8482</v>
      </c>
      <c r="R12" s="6"/>
    </row>
    <row r="13" spans="1:18">
      <c r="A13" s="21" t="s">
        <v>10</v>
      </c>
      <c r="B13" s="5">
        <v>653</v>
      </c>
      <c r="C13" s="5">
        <v>178</v>
      </c>
      <c r="D13" s="5">
        <v>3157</v>
      </c>
      <c r="E13" s="5">
        <v>131</v>
      </c>
      <c r="F13" s="5">
        <v>597</v>
      </c>
      <c r="G13" s="5">
        <v>566</v>
      </c>
      <c r="H13" s="5">
        <v>389</v>
      </c>
      <c r="I13" s="5">
        <v>377</v>
      </c>
      <c r="J13" s="5">
        <v>157</v>
      </c>
      <c r="K13" s="5">
        <v>219</v>
      </c>
      <c r="L13" s="5">
        <v>815</v>
      </c>
      <c r="M13" s="5">
        <v>73</v>
      </c>
      <c r="N13" s="5">
        <v>82</v>
      </c>
      <c r="O13" s="5">
        <v>428</v>
      </c>
      <c r="P13" s="5">
        <v>860</v>
      </c>
      <c r="Q13" s="30">
        <v>8682</v>
      </c>
      <c r="R13" s="6"/>
    </row>
    <row r="14" spans="1:18">
      <c r="A14" s="21" t="s">
        <v>11</v>
      </c>
      <c r="B14" s="5">
        <v>520</v>
      </c>
      <c r="C14" s="5">
        <v>135</v>
      </c>
      <c r="D14" s="5">
        <v>2292</v>
      </c>
      <c r="E14" s="5">
        <v>47</v>
      </c>
      <c r="F14" s="5">
        <v>463</v>
      </c>
      <c r="G14" s="5">
        <v>391</v>
      </c>
      <c r="H14" s="5">
        <v>271</v>
      </c>
      <c r="I14" s="5">
        <v>245</v>
      </c>
      <c r="J14" s="5">
        <v>143</v>
      </c>
      <c r="K14" s="5">
        <v>167</v>
      </c>
      <c r="L14" s="5">
        <v>585</v>
      </c>
      <c r="M14" s="5">
        <v>53</v>
      </c>
      <c r="N14" s="5">
        <v>79</v>
      </c>
      <c r="O14" s="5">
        <v>412</v>
      </c>
      <c r="P14" s="5">
        <v>576</v>
      </c>
      <c r="Q14" s="30">
        <v>6379</v>
      </c>
      <c r="R14" s="6"/>
    </row>
    <row r="15" spans="1:18">
      <c r="A15" s="21" t="s">
        <v>12</v>
      </c>
      <c r="B15" s="5">
        <v>346</v>
      </c>
      <c r="C15" s="5">
        <v>85</v>
      </c>
      <c r="D15" s="5">
        <v>1707</v>
      </c>
      <c r="E15" s="5">
        <v>28</v>
      </c>
      <c r="F15" s="5">
        <v>359</v>
      </c>
      <c r="G15" s="5">
        <v>248</v>
      </c>
      <c r="H15" s="5">
        <v>179</v>
      </c>
      <c r="I15" s="5">
        <v>181</v>
      </c>
      <c r="J15" s="5">
        <v>82</v>
      </c>
      <c r="K15" s="5">
        <v>107</v>
      </c>
      <c r="L15" s="5">
        <v>422</v>
      </c>
      <c r="M15" s="5">
        <v>26</v>
      </c>
      <c r="N15" s="5">
        <v>66</v>
      </c>
      <c r="O15" s="5">
        <v>261</v>
      </c>
      <c r="P15" s="5">
        <v>415</v>
      </c>
      <c r="Q15" s="30">
        <v>4512</v>
      </c>
      <c r="R15" s="6"/>
    </row>
    <row r="16" spans="1:18" ht="13.5" thickBot="1">
      <c r="A16" s="210" t="s">
        <v>218</v>
      </c>
      <c r="B16" s="29">
        <v>4645</v>
      </c>
      <c r="C16" s="29">
        <v>1137</v>
      </c>
      <c r="D16" s="29">
        <v>19502</v>
      </c>
      <c r="E16" s="29">
        <v>702</v>
      </c>
      <c r="F16" s="29">
        <v>3959</v>
      </c>
      <c r="G16" s="29">
        <v>3139</v>
      </c>
      <c r="H16" s="29">
        <v>2263</v>
      </c>
      <c r="I16" s="29">
        <v>2305</v>
      </c>
      <c r="J16" s="29">
        <v>1084</v>
      </c>
      <c r="K16" s="29">
        <v>1653</v>
      </c>
      <c r="L16" s="29">
        <v>4958</v>
      </c>
      <c r="M16" s="29">
        <v>519</v>
      </c>
      <c r="N16" s="29">
        <v>604</v>
      </c>
      <c r="O16" s="29">
        <v>2729</v>
      </c>
      <c r="P16" s="29">
        <v>4945</v>
      </c>
      <c r="Q16" s="28">
        <v>54144</v>
      </c>
      <c r="R16" s="6"/>
    </row>
    <row r="17" spans="1:18">
      <c r="A17" s="7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6"/>
    </row>
    <row r="19" spans="1:18" ht="18" customHeight="1">
      <c r="A19" s="418" t="s">
        <v>253</v>
      </c>
      <c r="B19" s="418"/>
      <c r="C19" s="418"/>
      <c r="D19" s="418"/>
      <c r="E19" s="418"/>
      <c r="F19" s="418"/>
      <c r="G19" s="418"/>
      <c r="H19" s="418"/>
      <c r="I19" s="418"/>
      <c r="J19" s="418"/>
      <c r="K19" s="418"/>
      <c r="L19" s="418"/>
      <c r="M19" s="418"/>
      <c r="N19" s="418"/>
      <c r="O19" s="418"/>
      <c r="P19" s="418"/>
      <c r="Q19" s="418"/>
    </row>
    <row r="20" spans="1:18" ht="7.5" customHeight="1" thickBot="1">
      <c r="A20" s="55"/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</row>
    <row r="21" spans="1:18" ht="69" customHeight="1">
      <c r="A21" s="53"/>
      <c r="B21" s="54" t="s">
        <v>170</v>
      </c>
      <c r="C21" s="54" t="s">
        <v>169</v>
      </c>
      <c r="D21" s="54" t="s">
        <v>13</v>
      </c>
      <c r="E21" s="54" t="s">
        <v>61</v>
      </c>
      <c r="F21" s="54" t="s">
        <v>105</v>
      </c>
      <c r="G21" s="54" t="s">
        <v>162</v>
      </c>
      <c r="H21" s="54" t="s">
        <v>17</v>
      </c>
      <c r="I21" s="54" t="s">
        <v>168</v>
      </c>
      <c r="J21" s="54" t="s">
        <v>167</v>
      </c>
      <c r="K21" s="54" t="s">
        <v>166</v>
      </c>
      <c r="L21" s="54" t="s">
        <v>165</v>
      </c>
      <c r="M21" s="54" t="s">
        <v>22</v>
      </c>
      <c r="N21" s="54" t="s">
        <v>23</v>
      </c>
      <c r="O21" s="54" t="s">
        <v>164</v>
      </c>
      <c r="P21" s="54" t="s">
        <v>163</v>
      </c>
      <c r="Q21" s="209" t="s">
        <v>137</v>
      </c>
    </row>
    <row r="22" spans="1:18">
      <c r="A22" s="21" t="s">
        <v>1</v>
      </c>
      <c r="B22" s="5">
        <v>2113</v>
      </c>
      <c r="C22" s="5">
        <v>831</v>
      </c>
      <c r="D22" s="5">
        <v>7345</v>
      </c>
      <c r="E22" s="5">
        <v>167</v>
      </c>
      <c r="F22" s="5">
        <v>2241</v>
      </c>
      <c r="G22" s="5">
        <v>1436</v>
      </c>
      <c r="H22" s="5">
        <v>1112</v>
      </c>
      <c r="I22" s="5">
        <v>1131</v>
      </c>
      <c r="J22" s="5">
        <v>524</v>
      </c>
      <c r="K22" s="5">
        <v>894</v>
      </c>
      <c r="L22" s="5">
        <v>1579</v>
      </c>
      <c r="M22" s="5">
        <v>302</v>
      </c>
      <c r="N22" s="5">
        <v>382</v>
      </c>
      <c r="O22" s="5">
        <v>1304</v>
      </c>
      <c r="P22" s="5">
        <v>2323</v>
      </c>
      <c r="Q22" s="30">
        <v>19905</v>
      </c>
    </row>
    <row r="23" spans="1:18">
      <c r="A23" s="21" t="s">
        <v>2</v>
      </c>
      <c r="B23" s="5">
        <v>2164</v>
      </c>
      <c r="C23" s="5">
        <v>832</v>
      </c>
      <c r="D23" s="5">
        <v>7683</v>
      </c>
      <c r="E23" s="5">
        <v>168</v>
      </c>
      <c r="F23" s="5">
        <v>2388</v>
      </c>
      <c r="G23" s="5">
        <v>1438</v>
      </c>
      <c r="H23" s="5">
        <v>1126</v>
      </c>
      <c r="I23" s="5">
        <v>1164</v>
      </c>
      <c r="J23" s="5">
        <v>528</v>
      </c>
      <c r="K23" s="5">
        <v>853</v>
      </c>
      <c r="L23" s="5">
        <v>1626</v>
      </c>
      <c r="M23" s="5">
        <v>277</v>
      </c>
      <c r="N23" s="5">
        <v>376</v>
      </c>
      <c r="O23" s="5">
        <v>1315</v>
      </c>
      <c r="P23" s="5">
        <v>2282</v>
      </c>
      <c r="Q23" s="30">
        <v>20436</v>
      </c>
    </row>
    <row r="24" spans="1:18">
      <c r="A24" s="21" t="s">
        <v>3</v>
      </c>
      <c r="B24" s="5">
        <v>2173</v>
      </c>
      <c r="C24" s="5">
        <v>848</v>
      </c>
      <c r="D24" s="5">
        <v>7704</v>
      </c>
      <c r="E24" s="5">
        <v>117</v>
      </c>
      <c r="F24" s="5">
        <v>2336</v>
      </c>
      <c r="G24" s="5">
        <v>1370</v>
      </c>
      <c r="H24" s="5">
        <v>1098</v>
      </c>
      <c r="I24" s="5">
        <v>1221</v>
      </c>
      <c r="J24" s="5">
        <v>518</v>
      </c>
      <c r="K24" s="5">
        <v>888</v>
      </c>
      <c r="L24" s="5">
        <v>1634</v>
      </c>
      <c r="M24" s="5">
        <v>323</v>
      </c>
      <c r="N24" s="5">
        <v>365</v>
      </c>
      <c r="O24" s="5">
        <v>1310</v>
      </c>
      <c r="P24" s="5">
        <v>2263</v>
      </c>
      <c r="Q24" s="30">
        <v>20406</v>
      </c>
    </row>
    <row r="25" spans="1:18">
      <c r="A25" s="21" t="s">
        <v>4</v>
      </c>
      <c r="B25" s="5">
        <v>2155</v>
      </c>
      <c r="C25" s="5">
        <v>836</v>
      </c>
      <c r="D25" s="5">
        <v>7669</v>
      </c>
      <c r="E25" s="5">
        <v>180</v>
      </c>
      <c r="F25" s="5">
        <v>2165</v>
      </c>
      <c r="G25" s="5">
        <v>1375</v>
      </c>
      <c r="H25" s="5">
        <v>1078</v>
      </c>
      <c r="I25" s="5">
        <v>1439</v>
      </c>
      <c r="J25" s="5">
        <v>543</v>
      </c>
      <c r="K25" s="5">
        <v>889</v>
      </c>
      <c r="L25" s="5">
        <v>1701</v>
      </c>
      <c r="M25" s="5">
        <v>347</v>
      </c>
      <c r="N25" s="5">
        <v>365</v>
      </c>
      <c r="O25" s="5">
        <v>1418</v>
      </c>
      <c r="P25" s="5">
        <v>59</v>
      </c>
      <c r="Q25" s="30">
        <v>18949</v>
      </c>
    </row>
    <row r="26" spans="1:18">
      <c r="A26" s="21" t="s">
        <v>5</v>
      </c>
      <c r="B26" s="5">
        <v>1932</v>
      </c>
      <c r="C26" s="5">
        <v>746</v>
      </c>
      <c r="D26" s="5">
        <v>6562</v>
      </c>
      <c r="E26" s="5">
        <v>102</v>
      </c>
      <c r="F26" s="5">
        <v>1873</v>
      </c>
      <c r="G26" s="5">
        <v>1193</v>
      </c>
      <c r="H26" s="5">
        <v>970</v>
      </c>
      <c r="I26" s="5">
        <v>1298</v>
      </c>
      <c r="J26" s="5">
        <v>474</v>
      </c>
      <c r="K26" s="5">
        <v>760</v>
      </c>
      <c r="L26" s="5">
        <v>1327</v>
      </c>
      <c r="M26" s="5">
        <v>338</v>
      </c>
      <c r="N26" s="5">
        <v>357</v>
      </c>
      <c r="O26" s="5">
        <v>1331</v>
      </c>
      <c r="P26" s="5">
        <v>37</v>
      </c>
      <c r="Q26" s="30">
        <v>16531</v>
      </c>
    </row>
    <row r="27" spans="1:18">
      <c r="A27" s="21" t="s">
        <v>6</v>
      </c>
      <c r="B27" s="5">
        <v>1811</v>
      </c>
      <c r="C27" s="5">
        <v>598</v>
      </c>
      <c r="D27" s="5">
        <v>6282</v>
      </c>
      <c r="E27" s="5">
        <v>75</v>
      </c>
      <c r="F27" s="5">
        <v>1727</v>
      </c>
      <c r="G27" s="5">
        <v>1127</v>
      </c>
      <c r="H27" s="5">
        <v>879</v>
      </c>
      <c r="I27" s="5">
        <v>1203</v>
      </c>
      <c r="J27" s="5">
        <v>440</v>
      </c>
      <c r="K27" s="5">
        <v>748</v>
      </c>
      <c r="L27" s="5">
        <v>1229</v>
      </c>
      <c r="M27" s="5">
        <v>338</v>
      </c>
      <c r="N27" s="5">
        <v>360</v>
      </c>
      <c r="O27" s="5">
        <v>1201</v>
      </c>
      <c r="P27" s="5">
        <v>17</v>
      </c>
      <c r="Q27" s="30">
        <v>15513</v>
      </c>
    </row>
    <row r="28" spans="1:18">
      <c r="A28" s="21" t="s">
        <v>7</v>
      </c>
      <c r="B28" s="5">
        <v>1317</v>
      </c>
      <c r="C28" s="5">
        <v>12</v>
      </c>
      <c r="D28" s="5">
        <v>6236</v>
      </c>
      <c r="E28" s="5">
        <v>78</v>
      </c>
      <c r="F28" s="5">
        <v>1584</v>
      </c>
      <c r="G28" s="5">
        <v>1132</v>
      </c>
      <c r="H28" s="5">
        <v>839</v>
      </c>
      <c r="I28" s="5">
        <v>729</v>
      </c>
      <c r="J28" s="5">
        <v>399</v>
      </c>
      <c r="K28" s="5">
        <v>776</v>
      </c>
      <c r="L28" s="5">
        <v>1211</v>
      </c>
      <c r="M28" s="5">
        <v>312</v>
      </c>
      <c r="N28" s="5">
        <v>344</v>
      </c>
      <c r="O28" s="5">
        <v>683</v>
      </c>
      <c r="P28" s="5">
        <v>26</v>
      </c>
      <c r="Q28" s="30">
        <v>13481</v>
      </c>
    </row>
    <row r="29" spans="1:18">
      <c r="A29" s="21" t="s">
        <v>8</v>
      </c>
      <c r="B29" s="5">
        <v>1870</v>
      </c>
      <c r="C29" s="5">
        <v>6</v>
      </c>
      <c r="D29" s="5">
        <v>4493</v>
      </c>
      <c r="E29" s="5">
        <v>127</v>
      </c>
      <c r="F29" s="5">
        <v>1165</v>
      </c>
      <c r="G29" s="5">
        <v>609</v>
      </c>
      <c r="H29" s="5">
        <v>482</v>
      </c>
      <c r="I29" s="5">
        <v>1294</v>
      </c>
      <c r="J29" s="5">
        <v>194</v>
      </c>
      <c r="K29" s="5">
        <v>437</v>
      </c>
      <c r="L29" s="5">
        <v>683</v>
      </c>
      <c r="M29" s="5">
        <v>147</v>
      </c>
      <c r="N29" s="5">
        <v>148</v>
      </c>
      <c r="O29" s="5">
        <v>19</v>
      </c>
      <c r="P29" s="5">
        <v>871</v>
      </c>
      <c r="Q29" s="30">
        <v>10767</v>
      </c>
    </row>
    <row r="30" spans="1:18">
      <c r="A30" s="21" t="s">
        <v>9</v>
      </c>
      <c r="B30" s="5">
        <v>2472</v>
      </c>
      <c r="C30" s="5">
        <v>40</v>
      </c>
      <c r="D30" s="5">
        <v>7500</v>
      </c>
      <c r="E30" s="5">
        <v>209</v>
      </c>
      <c r="F30" s="5">
        <v>1996</v>
      </c>
      <c r="G30" s="5">
        <v>1327</v>
      </c>
      <c r="H30" s="5">
        <v>1046</v>
      </c>
      <c r="I30" s="5">
        <v>1203</v>
      </c>
      <c r="J30" s="5">
        <v>535</v>
      </c>
      <c r="K30" s="5">
        <v>871</v>
      </c>
      <c r="L30" s="5">
        <v>1594</v>
      </c>
      <c r="M30" s="5">
        <v>322</v>
      </c>
      <c r="N30" s="5">
        <v>428</v>
      </c>
      <c r="O30" s="5">
        <v>151</v>
      </c>
      <c r="P30" s="5">
        <v>2278</v>
      </c>
      <c r="Q30" s="30">
        <v>18636</v>
      </c>
    </row>
    <row r="31" spans="1:18">
      <c r="A31" s="21" t="s">
        <v>10</v>
      </c>
      <c r="B31" s="5">
        <v>2672</v>
      </c>
      <c r="C31" s="5">
        <v>7</v>
      </c>
      <c r="D31" s="5">
        <v>8367</v>
      </c>
      <c r="E31" s="5">
        <v>229</v>
      </c>
      <c r="F31" s="5">
        <v>2300</v>
      </c>
      <c r="G31" s="5">
        <v>1449</v>
      </c>
      <c r="H31" s="5">
        <v>1103</v>
      </c>
      <c r="I31" s="5">
        <v>1272</v>
      </c>
      <c r="J31" s="5">
        <v>529</v>
      </c>
      <c r="K31" s="5">
        <v>961</v>
      </c>
      <c r="L31" s="5">
        <v>1821</v>
      </c>
      <c r="M31" s="5">
        <v>341</v>
      </c>
      <c r="N31" s="5">
        <v>418</v>
      </c>
      <c r="O31" s="5">
        <v>633</v>
      </c>
      <c r="P31" s="5">
        <v>2564</v>
      </c>
      <c r="Q31" s="30">
        <v>20738</v>
      </c>
    </row>
    <row r="32" spans="1:18">
      <c r="A32" s="21" t="s">
        <v>11</v>
      </c>
      <c r="B32" s="5">
        <v>2407</v>
      </c>
      <c r="C32" s="5">
        <v>5</v>
      </c>
      <c r="D32" s="5">
        <v>7683</v>
      </c>
      <c r="E32" s="5">
        <v>149</v>
      </c>
      <c r="F32" s="5">
        <v>2138</v>
      </c>
      <c r="G32" s="5">
        <v>1357</v>
      </c>
      <c r="H32" s="5">
        <v>1028</v>
      </c>
      <c r="I32" s="5">
        <v>1184</v>
      </c>
      <c r="J32" s="5">
        <v>494</v>
      </c>
      <c r="K32" s="5">
        <v>862</v>
      </c>
      <c r="L32" s="5">
        <v>1514</v>
      </c>
      <c r="M32" s="5">
        <v>287</v>
      </c>
      <c r="N32" s="5">
        <v>407</v>
      </c>
      <c r="O32" s="5">
        <v>1016</v>
      </c>
      <c r="P32" s="5">
        <v>2331</v>
      </c>
      <c r="Q32" s="30">
        <v>19511</v>
      </c>
    </row>
    <row r="33" spans="1:17">
      <c r="A33" s="21" t="s">
        <v>12</v>
      </c>
      <c r="B33" s="5">
        <v>2209</v>
      </c>
      <c r="C33" s="5">
        <v>3</v>
      </c>
      <c r="D33" s="5">
        <v>7161</v>
      </c>
      <c r="E33" s="5">
        <v>174</v>
      </c>
      <c r="F33" s="5">
        <v>2169</v>
      </c>
      <c r="G33" s="5">
        <v>1218</v>
      </c>
      <c r="H33" s="5">
        <v>1008</v>
      </c>
      <c r="I33" s="5">
        <v>1083</v>
      </c>
      <c r="J33" s="5">
        <v>448</v>
      </c>
      <c r="K33" s="5">
        <v>831</v>
      </c>
      <c r="L33" s="5">
        <v>1466</v>
      </c>
      <c r="M33" s="5">
        <v>281</v>
      </c>
      <c r="N33" s="5">
        <v>364</v>
      </c>
      <c r="O33" s="5">
        <v>1053</v>
      </c>
      <c r="P33" s="5">
        <v>2115</v>
      </c>
      <c r="Q33" s="30">
        <v>18410</v>
      </c>
    </row>
    <row r="34" spans="1:17" ht="13.5" thickBot="1">
      <c r="A34" s="210" t="s">
        <v>218</v>
      </c>
      <c r="B34" s="29">
        <v>5583</v>
      </c>
      <c r="C34" s="29">
        <v>1611</v>
      </c>
      <c r="D34" s="29">
        <v>21584</v>
      </c>
      <c r="E34" s="29">
        <v>767</v>
      </c>
      <c r="F34" s="29">
        <v>6896</v>
      </c>
      <c r="G34" s="29">
        <v>3315</v>
      </c>
      <c r="H34" s="29">
        <v>2956</v>
      </c>
      <c r="I34" s="29">
        <v>4423</v>
      </c>
      <c r="J34" s="29">
        <v>1241</v>
      </c>
      <c r="K34" s="29">
        <v>2338</v>
      </c>
      <c r="L34" s="29">
        <v>4964</v>
      </c>
      <c r="M34" s="29">
        <v>942</v>
      </c>
      <c r="N34" s="29">
        <v>1137</v>
      </c>
      <c r="O34" s="29">
        <v>3672</v>
      </c>
      <c r="P34" s="29">
        <v>5397</v>
      </c>
      <c r="Q34" s="28">
        <v>43766</v>
      </c>
    </row>
  </sheetData>
  <mergeCells count="2">
    <mergeCell ref="A19:Q19"/>
    <mergeCell ref="A1:Q1"/>
  </mergeCells>
  <phoneticPr fontId="8" type="noConversion"/>
  <printOptions horizontalCentered="1"/>
  <pageMargins left="0.78740157480314965" right="0.19685039370078741" top="0.47244094488188981" bottom="0.19685039370078741" header="0.31496062992125984" footer="0.19685039370078741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39"/>
  <sheetViews>
    <sheetView workbookViewId="0">
      <selection activeCell="J5" sqref="J5"/>
    </sheetView>
  </sheetViews>
  <sheetFormatPr baseColWidth="10" defaultRowHeight="12.75"/>
  <cols>
    <col min="1" max="1" width="21.7109375" style="170" customWidth="1"/>
    <col min="2" max="3" width="9.140625" style="217" customWidth="1"/>
    <col min="4" max="4" width="10.5703125" style="170" customWidth="1"/>
    <col min="5" max="5" width="16.42578125" style="170" customWidth="1"/>
    <col min="6" max="6" width="16.42578125" style="218" customWidth="1"/>
    <col min="7" max="7" width="16.42578125" style="170" customWidth="1"/>
    <col min="8" max="8" width="15.28515625" style="170" customWidth="1"/>
    <col min="9" max="9" width="14.85546875" style="218" customWidth="1"/>
    <col min="10" max="10" width="8.7109375" style="218" customWidth="1"/>
    <col min="11" max="12" width="11.42578125" style="170"/>
    <col min="13" max="13" width="12.28515625" style="170" bestFit="1" customWidth="1"/>
    <col min="14" max="256" width="11.42578125" style="170"/>
    <col min="257" max="257" width="21.7109375" style="170" customWidth="1"/>
    <col min="258" max="259" width="9.140625" style="170" customWidth="1"/>
    <col min="260" max="260" width="10.5703125" style="170" customWidth="1"/>
    <col min="261" max="263" width="16.42578125" style="170" customWidth="1"/>
    <col min="264" max="264" width="15.28515625" style="170" customWidth="1"/>
    <col min="265" max="265" width="14.85546875" style="170" customWidth="1"/>
    <col min="266" max="266" width="8.7109375" style="170" customWidth="1"/>
    <col min="267" max="268" width="11.42578125" style="170"/>
    <col min="269" max="269" width="12.28515625" style="170" bestFit="1" customWidth="1"/>
    <col min="270" max="512" width="11.42578125" style="170"/>
    <col min="513" max="513" width="21.7109375" style="170" customWidth="1"/>
    <col min="514" max="515" width="9.140625" style="170" customWidth="1"/>
    <col min="516" max="516" width="10.5703125" style="170" customWidth="1"/>
    <col min="517" max="519" width="16.42578125" style="170" customWidth="1"/>
    <col min="520" max="520" width="15.28515625" style="170" customWidth="1"/>
    <col min="521" max="521" width="14.85546875" style="170" customWidth="1"/>
    <col min="522" max="522" width="8.7109375" style="170" customWidth="1"/>
    <col min="523" max="524" width="11.42578125" style="170"/>
    <col min="525" max="525" width="12.28515625" style="170" bestFit="1" customWidth="1"/>
    <col min="526" max="768" width="11.42578125" style="170"/>
    <col min="769" max="769" width="21.7109375" style="170" customWidth="1"/>
    <col min="770" max="771" width="9.140625" style="170" customWidth="1"/>
    <col min="772" max="772" width="10.5703125" style="170" customWidth="1"/>
    <col min="773" max="775" width="16.42578125" style="170" customWidth="1"/>
    <col min="776" max="776" width="15.28515625" style="170" customWidth="1"/>
    <col min="777" max="777" width="14.85546875" style="170" customWidth="1"/>
    <col min="778" max="778" width="8.7109375" style="170" customWidth="1"/>
    <col min="779" max="780" width="11.42578125" style="170"/>
    <col min="781" max="781" width="12.28515625" style="170" bestFit="1" customWidth="1"/>
    <col min="782" max="1024" width="11.42578125" style="170"/>
    <col min="1025" max="1025" width="21.7109375" style="170" customWidth="1"/>
    <col min="1026" max="1027" width="9.140625" style="170" customWidth="1"/>
    <col min="1028" max="1028" width="10.5703125" style="170" customWidth="1"/>
    <col min="1029" max="1031" width="16.42578125" style="170" customWidth="1"/>
    <col min="1032" max="1032" width="15.28515625" style="170" customWidth="1"/>
    <col min="1033" max="1033" width="14.85546875" style="170" customWidth="1"/>
    <col min="1034" max="1034" width="8.7109375" style="170" customWidth="1"/>
    <col min="1035" max="1036" width="11.42578125" style="170"/>
    <col min="1037" max="1037" width="12.28515625" style="170" bestFit="1" customWidth="1"/>
    <col min="1038" max="1280" width="11.42578125" style="170"/>
    <col min="1281" max="1281" width="21.7109375" style="170" customWidth="1"/>
    <col min="1282" max="1283" width="9.140625" style="170" customWidth="1"/>
    <col min="1284" max="1284" width="10.5703125" style="170" customWidth="1"/>
    <col min="1285" max="1287" width="16.42578125" style="170" customWidth="1"/>
    <col min="1288" max="1288" width="15.28515625" style="170" customWidth="1"/>
    <col min="1289" max="1289" width="14.85546875" style="170" customWidth="1"/>
    <col min="1290" max="1290" width="8.7109375" style="170" customWidth="1"/>
    <col min="1291" max="1292" width="11.42578125" style="170"/>
    <col min="1293" max="1293" width="12.28515625" style="170" bestFit="1" customWidth="1"/>
    <col min="1294" max="1536" width="11.42578125" style="170"/>
    <col min="1537" max="1537" width="21.7109375" style="170" customWidth="1"/>
    <col min="1538" max="1539" width="9.140625" style="170" customWidth="1"/>
    <col min="1540" max="1540" width="10.5703125" style="170" customWidth="1"/>
    <col min="1541" max="1543" width="16.42578125" style="170" customWidth="1"/>
    <col min="1544" max="1544" width="15.28515625" style="170" customWidth="1"/>
    <col min="1545" max="1545" width="14.85546875" style="170" customWidth="1"/>
    <col min="1546" max="1546" width="8.7109375" style="170" customWidth="1"/>
    <col min="1547" max="1548" width="11.42578125" style="170"/>
    <col min="1549" max="1549" width="12.28515625" style="170" bestFit="1" customWidth="1"/>
    <col min="1550" max="1792" width="11.42578125" style="170"/>
    <col min="1793" max="1793" width="21.7109375" style="170" customWidth="1"/>
    <col min="1794" max="1795" width="9.140625" style="170" customWidth="1"/>
    <col min="1796" max="1796" width="10.5703125" style="170" customWidth="1"/>
    <col min="1797" max="1799" width="16.42578125" style="170" customWidth="1"/>
    <col min="1800" max="1800" width="15.28515625" style="170" customWidth="1"/>
    <col min="1801" max="1801" width="14.85546875" style="170" customWidth="1"/>
    <col min="1802" max="1802" width="8.7109375" style="170" customWidth="1"/>
    <col min="1803" max="1804" width="11.42578125" style="170"/>
    <col min="1805" max="1805" width="12.28515625" style="170" bestFit="1" customWidth="1"/>
    <col min="1806" max="2048" width="11.42578125" style="170"/>
    <col min="2049" max="2049" width="21.7109375" style="170" customWidth="1"/>
    <col min="2050" max="2051" width="9.140625" style="170" customWidth="1"/>
    <col min="2052" max="2052" width="10.5703125" style="170" customWidth="1"/>
    <col min="2053" max="2055" width="16.42578125" style="170" customWidth="1"/>
    <col min="2056" max="2056" width="15.28515625" style="170" customWidth="1"/>
    <col min="2057" max="2057" width="14.85546875" style="170" customWidth="1"/>
    <col min="2058" max="2058" width="8.7109375" style="170" customWidth="1"/>
    <col min="2059" max="2060" width="11.42578125" style="170"/>
    <col min="2061" max="2061" width="12.28515625" style="170" bestFit="1" customWidth="1"/>
    <col min="2062" max="2304" width="11.42578125" style="170"/>
    <col min="2305" max="2305" width="21.7109375" style="170" customWidth="1"/>
    <col min="2306" max="2307" width="9.140625" style="170" customWidth="1"/>
    <col min="2308" max="2308" width="10.5703125" style="170" customWidth="1"/>
    <col min="2309" max="2311" width="16.42578125" style="170" customWidth="1"/>
    <col min="2312" max="2312" width="15.28515625" style="170" customWidth="1"/>
    <col min="2313" max="2313" width="14.85546875" style="170" customWidth="1"/>
    <col min="2314" max="2314" width="8.7109375" style="170" customWidth="1"/>
    <col min="2315" max="2316" width="11.42578125" style="170"/>
    <col min="2317" max="2317" width="12.28515625" style="170" bestFit="1" customWidth="1"/>
    <col min="2318" max="2560" width="11.42578125" style="170"/>
    <col min="2561" max="2561" width="21.7109375" style="170" customWidth="1"/>
    <col min="2562" max="2563" width="9.140625" style="170" customWidth="1"/>
    <col min="2564" max="2564" width="10.5703125" style="170" customWidth="1"/>
    <col min="2565" max="2567" width="16.42578125" style="170" customWidth="1"/>
    <col min="2568" max="2568" width="15.28515625" style="170" customWidth="1"/>
    <col min="2569" max="2569" width="14.85546875" style="170" customWidth="1"/>
    <col min="2570" max="2570" width="8.7109375" style="170" customWidth="1"/>
    <col min="2571" max="2572" width="11.42578125" style="170"/>
    <col min="2573" max="2573" width="12.28515625" style="170" bestFit="1" customWidth="1"/>
    <col min="2574" max="2816" width="11.42578125" style="170"/>
    <col min="2817" max="2817" width="21.7109375" style="170" customWidth="1"/>
    <col min="2818" max="2819" width="9.140625" style="170" customWidth="1"/>
    <col min="2820" max="2820" width="10.5703125" style="170" customWidth="1"/>
    <col min="2821" max="2823" width="16.42578125" style="170" customWidth="1"/>
    <col min="2824" max="2824" width="15.28515625" style="170" customWidth="1"/>
    <col min="2825" max="2825" width="14.85546875" style="170" customWidth="1"/>
    <col min="2826" max="2826" width="8.7109375" style="170" customWidth="1"/>
    <col min="2827" max="2828" width="11.42578125" style="170"/>
    <col min="2829" max="2829" width="12.28515625" style="170" bestFit="1" customWidth="1"/>
    <col min="2830" max="3072" width="11.42578125" style="170"/>
    <col min="3073" max="3073" width="21.7109375" style="170" customWidth="1"/>
    <col min="3074" max="3075" width="9.140625" style="170" customWidth="1"/>
    <col min="3076" max="3076" width="10.5703125" style="170" customWidth="1"/>
    <col min="3077" max="3079" width="16.42578125" style="170" customWidth="1"/>
    <col min="3080" max="3080" width="15.28515625" style="170" customWidth="1"/>
    <col min="3081" max="3081" width="14.85546875" style="170" customWidth="1"/>
    <col min="3082" max="3082" width="8.7109375" style="170" customWidth="1"/>
    <col min="3083" max="3084" width="11.42578125" style="170"/>
    <col min="3085" max="3085" width="12.28515625" style="170" bestFit="1" customWidth="1"/>
    <col min="3086" max="3328" width="11.42578125" style="170"/>
    <col min="3329" max="3329" width="21.7109375" style="170" customWidth="1"/>
    <col min="3330" max="3331" width="9.140625" style="170" customWidth="1"/>
    <col min="3332" max="3332" width="10.5703125" style="170" customWidth="1"/>
    <col min="3333" max="3335" width="16.42578125" style="170" customWidth="1"/>
    <col min="3336" max="3336" width="15.28515625" style="170" customWidth="1"/>
    <col min="3337" max="3337" width="14.85546875" style="170" customWidth="1"/>
    <col min="3338" max="3338" width="8.7109375" style="170" customWidth="1"/>
    <col min="3339" max="3340" width="11.42578125" style="170"/>
    <col min="3341" max="3341" width="12.28515625" style="170" bestFit="1" customWidth="1"/>
    <col min="3342" max="3584" width="11.42578125" style="170"/>
    <col min="3585" max="3585" width="21.7109375" style="170" customWidth="1"/>
    <col min="3586" max="3587" width="9.140625" style="170" customWidth="1"/>
    <col min="3588" max="3588" width="10.5703125" style="170" customWidth="1"/>
    <col min="3589" max="3591" width="16.42578125" style="170" customWidth="1"/>
    <col min="3592" max="3592" width="15.28515625" style="170" customWidth="1"/>
    <col min="3593" max="3593" width="14.85546875" style="170" customWidth="1"/>
    <col min="3594" max="3594" width="8.7109375" style="170" customWidth="1"/>
    <col min="3595" max="3596" width="11.42578125" style="170"/>
    <col min="3597" max="3597" width="12.28515625" style="170" bestFit="1" customWidth="1"/>
    <col min="3598" max="3840" width="11.42578125" style="170"/>
    <col min="3841" max="3841" width="21.7109375" style="170" customWidth="1"/>
    <col min="3842" max="3843" width="9.140625" style="170" customWidth="1"/>
    <col min="3844" max="3844" width="10.5703125" style="170" customWidth="1"/>
    <col min="3845" max="3847" width="16.42578125" style="170" customWidth="1"/>
    <col min="3848" max="3848" width="15.28515625" style="170" customWidth="1"/>
    <col min="3849" max="3849" width="14.85546875" style="170" customWidth="1"/>
    <col min="3850" max="3850" width="8.7109375" style="170" customWidth="1"/>
    <col min="3851" max="3852" width="11.42578125" style="170"/>
    <col min="3853" max="3853" width="12.28515625" style="170" bestFit="1" customWidth="1"/>
    <col min="3854" max="4096" width="11.42578125" style="170"/>
    <col min="4097" max="4097" width="21.7109375" style="170" customWidth="1"/>
    <col min="4098" max="4099" width="9.140625" style="170" customWidth="1"/>
    <col min="4100" max="4100" width="10.5703125" style="170" customWidth="1"/>
    <col min="4101" max="4103" width="16.42578125" style="170" customWidth="1"/>
    <col min="4104" max="4104" width="15.28515625" style="170" customWidth="1"/>
    <col min="4105" max="4105" width="14.85546875" style="170" customWidth="1"/>
    <col min="4106" max="4106" width="8.7109375" style="170" customWidth="1"/>
    <col min="4107" max="4108" width="11.42578125" style="170"/>
    <col min="4109" max="4109" width="12.28515625" style="170" bestFit="1" customWidth="1"/>
    <col min="4110" max="4352" width="11.42578125" style="170"/>
    <col min="4353" max="4353" width="21.7109375" style="170" customWidth="1"/>
    <col min="4354" max="4355" width="9.140625" style="170" customWidth="1"/>
    <col min="4356" max="4356" width="10.5703125" style="170" customWidth="1"/>
    <col min="4357" max="4359" width="16.42578125" style="170" customWidth="1"/>
    <col min="4360" max="4360" width="15.28515625" style="170" customWidth="1"/>
    <col min="4361" max="4361" width="14.85546875" style="170" customWidth="1"/>
    <col min="4362" max="4362" width="8.7109375" style="170" customWidth="1"/>
    <col min="4363" max="4364" width="11.42578125" style="170"/>
    <col min="4365" max="4365" width="12.28515625" style="170" bestFit="1" customWidth="1"/>
    <col min="4366" max="4608" width="11.42578125" style="170"/>
    <col min="4609" max="4609" width="21.7109375" style="170" customWidth="1"/>
    <col min="4610" max="4611" width="9.140625" style="170" customWidth="1"/>
    <col min="4612" max="4612" width="10.5703125" style="170" customWidth="1"/>
    <col min="4613" max="4615" width="16.42578125" style="170" customWidth="1"/>
    <col min="4616" max="4616" width="15.28515625" style="170" customWidth="1"/>
    <col min="4617" max="4617" width="14.85546875" style="170" customWidth="1"/>
    <col min="4618" max="4618" width="8.7109375" style="170" customWidth="1"/>
    <col min="4619" max="4620" width="11.42578125" style="170"/>
    <col min="4621" max="4621" width="12.28515625" style="170" bestFit="1" customWidth="1"/>
    <col min="4622" max="4864" width="11.42578125" style="170"/>
    <col min="4865" max="4865" width="21.7109375" style="170" customWidth="1"/>
    <col min="4866" max="4867" width="9.140625" style="170" customWidth="1"/>
    <col min="4868" max="4868" width="10.5703125" style="170" customWidth="1"/>
    <col min="4869" max="4871" width="16.42578125" style="170" customWidth="1"/>
    <col min="4872" max="4872" width="15.28515625" style="170" customWidth="1"/>
    <col min="4873" max="4873" width="14.85546875" style="170" customWidth="1"/>
    <col min="4874" max="4874" width="8.7109375" style="170" customWidth="1"/>
    <col min="4875" max="4876" width="11.42578125" style="170"/>
    <col min="4877" max="4877" width="12.28515625" style="170" bestFit="1" customWidth="1"/>
    <col min="4878" max="5120" width="11.42578125" style="170"/>
    <col min="5121" max="5121" width="21.7109375" style="170" customWidth="1"/>
    <col min="5122" max="5123" width="9.140625" style="170" customWidth="1"/>
    <col min="5124" max="5124" width="10.5703125" style="170" customWidth="1"/>
    <col min="5125" max="5127" width="16.42578125" style="170" customWidth="1"/>
    <col min="5128" max="5128" width="15.28515625" style="170" customWidth="1"/>
    <col min="5129" max="5129" width="14.85546875" style="170" customWidth="1"/>
    <col min="5130" max="5130" width="8.7109375" style="170" customWidth="1"/>
    <col min="5131" max="5132" width="11.42578125" style="170"/>
    <col min="5133" max="5133" width="12.28515625" style="170" bestFit="1" customWidth="1"/>
    <col min="5134" max="5376" width="11.42578125" style="170"/>
    <col min="5377" max="5377" width="21.7109375" style="170" customWidth="1"/>
    <col min="5378" max="5379" width="9.140625" style="170" customWidth="1"/>
    <col min="5380" max="5380" width="10.5703125" style="170" customWidth="1"/>
    <col min="5381" max="5383" width="16.42578125" style="170" customWidth="1"/>
    <col min="5384" max="5384" width="15.28515625" style="170" customWidth="1"/>
    <col min="5385" max="5385" width="14.85546875" style="170" customWidth="1"/>
    <col min="5386" max="5386" width="8.7109375" style="170" customWidth="1"/>
    <col min="5387" max="5388" width="11.42578125" style="170"/>
    <col min="5389" max="5389" width="12.28515625" style="170" bestFit="1" customWidth="1"/>
    <col min="5390" max="5632" width="11.42578125" style="170"/>
    <col min="5633" max="5633" width="21.7109375" style="170" customWidth="1"/>
    <col min="5634" max="5635" width="9.140625" style="170" customWidth="1"/>
    <col min="5636" max="5636" width="10.5703125" style="170" customWidth="1"/>
    <col min="5637" max="5639" width="16.42578125" style="170" customWidth="1"/>
    <col min="5640" max="5640" width="15.28515625" style="170" customWidth="1"/>
    <col min="5641" max="5641" width="14.85546875" style="170" customWidth="1"/>
    <col min="5642" max="5642" width="8.7109375" style="170" customWidth="1"/>
    <col min="5643" max="5644" width="11.42578125" style="170"/>
    <col min="5645" max="5645" width="12.28515625" style="170" bestFit="1" customWidth="1"/>
    <col min="5646" max="5888" width="11.42578125" style="170"/>
    <col min="5889" max="5889" width="21.7109375" style="170" customWidth="1"/>
    <col min="5890" max="5891" width="9.140625" style="170" customWidth="1"/>
    <col min="5892" max="5892" width="10.5703125" style="170" customWidth="1"/>
    <col min="5893" max="5895" width="16.42578125" style="170" customWidth="1"/>
    <col min="5896" max="5896" width="15.28515625" style="170" customWidth="1"/>
    <col min="5897" max="5897" width="14.85546875" style="170" customWidth="1"/>
    <col min="5898" max="5898" width="8.7109375" style="170" customWidth="1"/>
    <col min="5899" max="5900" width="11.42578125" style="170"/>
    <col min="5901" max="5901" width="12.28515625" style="170" bestFit="1" customWidth="1"/>
    <col min="5902" max="6144" width="11.42578125" style="170"/>
    <col min="6145" max="6145" width="21.7109375" style="170" customWidth="1"/>
    <col min="6146" max="6147" width="9.140625" style="170" customWidth="1"/>
    <col min="6148" max="6148" width="10.5703125" style="170" customWidth="1"/>
    <col min="6149" max="6151" width="16.42578125" style="170" customWidth="1"/>
    <col min="6152" max="6152" width="15.28515625" style="170" customWidth="1"/>
    <col min="6153" max="6153" width="14.85546875" style="170" customWidth="1"/>
    <col min="6154" max="6154" width="8.7109375" style="170" customWidth="1"/>
    <col min="6155" max="6156" width="11.42578125" style="170"/>
    <col min="6157" max="6157" width="12.28515625" style="170" bestFit="1" customWidth="1"/>
    <col min="6158" max="6400" width="11.42578125" style="170"/>
    <col min="6401" max="6401" width="21.7109375" style="170" customWidth="1"/>
    <col min="6402" max="6403" width="9.140625" style="170" customWidth="1"/>
    <col min="6404" max="6404" width="10.5703125" style="170" customWidth="1"/>
    <col min="6405" max="6407" width="16.42578125" style="170" customWidth="1"/>
    <col min="6408" max="6408" width="15.28515625" style="170" customWidth="1"/>
    <col min="6409" max="6409" width="14.85546875" style="170" customWidth="1"/>
    <col min="6410" max="6410" width="8.7109375" style="170" customWidth="1"/>
    <col min="6411" max="6412" width="11.42578125" style="170"/>
    <col min="6413" max="6413" width="12.28515625" style="170" bestFit="1" customWidth="1"/>
    <col min="6414" max="6656" width="11.42578125" style="170"/>
    <col min="6657" max="6657" width="21.7109375" style="170" customWidth="1"/>
    <col min="6658" max="6659" width="9.140625" style="170" customWidth="1"/>
    <col min="6660" max="6660" width="10.5703125" style="170" customWidth="1"/>
    <col min="6661" max="6663" width="16.42578125" style="170" customWidth="1"/>
    <col min="6664" max="6664" width="15.28515625" style="170" customWidth="1"/>
    <col min="6665" max="6665" width="14.85546875" style="170" customWidth="1"/>
    <col min="6666" max="6666" width="8.7109375" style="170" customWidth="1"/>
    <col min="6667" max="6668" width="11.42578125" style="170"/>
    <col min="6669" max="6669" width="12.28515625" style="170" bestFit="1" customWidth="1"/>
    <col min="6670" max="6912" width="11.42578125" style="170"/>
    <col min="6913" max="6913" width="21.7109375" style="170" customWidth="1"/>
    <col min="6914" max="6915" width="9.140625" style="170" customWidth="1"/>
    <col min="6916" max="6916" width="10.5703125" style="170" customWidth="1"/>
    <col min="6917" max="6919" width="16.42578125" style="170" customWidth="1"/>
    <col min="6920" max="6920" width="15.28515625" style="170" customWidth="1"/>
    <col min="6921" max="6921" width="14.85546875" style="170" customWidth="1"/>
    <col min="6922" max="6922" width="8.7109375" style="170" customWidth="1"/>
    <col min="6923" max="6924" width="11.42578125" style="170"/>
    <col min="6925" max="6925" width="12.28515625" style="170" bestFit="1" customWidth="1"/>
    <col min="6926" max="7168" width="11.42578125" style="170"/>
    <col min="7169" max="7169" width="21.7109375" style="170" customWidth="1"/>
    <col min="7170" max="7171" width="9.140625" style="170" customWidth="1"/>
    <col min="7172" max="7172" width="10.5703125" style="170" customWidth="1"/>
    <col min="7173" max="7175" width="16.42578125" style="170" customWidth="1"/>
    <col min="7176" max="7176" width="15.28515625" style="170" customWidth="1"/>
    <col min="7177" max="7177" width="14.85546875" style="170" customWidth="1"/>
    <col min="7178" max="7178" width="8.7109375" style="170" customWidth="1"/>
    <col min="7179" max="7180" width="11.42578125" style="170"/>
    <col min="7181" max="7181" width="12.28515625" style="170" bestFit="1" customWidth="1"/>
    <col min="7182" max="7424" width="11.42578125" style="170"/>
    <col min="7425" max="7425" width="21.7109375" style="170" customWidth="1"/>
    <col min="7426" max="7427" width="9.140625" style="170" customWidth="1"/>
    <col min="7428" max="7428" width="10.5703125" style="170" customWidth="1"/>
    <col min="7429" max="7431" width="16.42578125" style="170" customWidth="1"/>
    <col min="7432" max="7432" width="15.28515625" style="170" customWidth="1"/>
    <col min="7433" max="7433" width="14.85546875" style="170" customWidth="1"/>
    <col min="7434" max="7434" width="8.7109375" style="170" customWidth="1"/>
    <col min="7435" max="7436" width="11.42578125" style="170"/>
    <col min="7437" max="7437" width="12.28515625" style="170" bestFit="1" customWidth="1"/>
    <col min="7438" max="7680" width="11.42578125" style="170"/>
    <col min="7681" max="7681" width="21.7109375" style="170" customWidth="1"/>
    <col min="7682" max="7683" width="9.140625" style="170" customWidth="1"/>
    <col min="7684" max="7684" width="10.5703125" style="170" customWidth="1"/>
    <col min="7685" max="7687" width="16.42578125" style="170" customWidth="1"/>
    <col min="7688" max="7688" width="15.28515625" style="170" customWidth="1"/>
    <col min="7689" max="7689" width="14.85546875" style="170" customWidth="1"/>
    <col min="7690" max="7690" width="8.7109375" style="170" customWidth="1"/>
    <col min="7691" max="7692" width="11.42578125" style="170"/>
    <col min="7693" max="7693" width="12.28515625" style="170" bestFit="1" customWidth="1"/>
    <col min="7694" max="7936" width="11.42578125" style="170"/>
    <col min="7937" max="7937" width="21.7109375" style="170" customWidth="1"/>
    <col min="7938" max="7939" width="9.140625" style="170" customWidth="1"/>
    <col min="7940" max="7940" width="10.5703125" style="170" customWidth="1"/>
    <col min="7941" max="7943" width="16.42578125" style="170" customWidth="1"/>
    <col min="7944" max="7944" width="15.28515625" style="170" customWidth="1"/>
    <col min="7945" max="7945" width="14.85546875" style="170" customWidth="1"/>
    <col min="7946" max="7946" width="8.7109375" style="170" customWidth="1"/>
    <col min="7947" max="7948" width="11.42578125" style="170"/>
    <col min="7949" max="7949" width="12.28515625" style="170" bestFit="1" customWidth="1"/>
    <col min="7950" max="8192" width="11.42578125" style="170"/>
    <col min="8193" max="8193" width="21.7109375" style="170" customWidth="1"/>
    <col min="8194" max="8195" width="9.140625" style="170" customWidth="1"/>
    <col min="8196" max="8196" width="10.5703125" style="170" customWidth="1"/>
    <col min="8197" max="8199" width="16.42578125" style="170" customWidth="1"/>
    <col min="8200" max="8200" width="15.28515625" style="170" customWidth="1"/>
    <col min="8201" max="8201" width="14.85546875" style="170" customWidth="1"/>
    <col min="8202" max="8202" width="8.7109375" style="170" customWidth="1"/>
    <col min="8203" max="8204" width="11.42578125" style="170"/>
    <col min="8205" max="8205" width="12.28515625" style="170" bestFit="1" customWidth="1"/>
    <col min="8206" max="8448" width="11.42578125" style="170"/>
    <col min="8449" max="8449" width="21.7109375" style="170" customWidth="1"/>
    <col min="8450" max="8451" width="9.140625" style="170" customWidth="1"/>
    <col min="8452" max="8452" width="10.5703125" style="170" customWidth="1"/>
    <col min="8453" max="8455" width="16.42578125" style="170" customWidth="1"/>
    <col min="8456" max="8456" width="15.28515625" style="170" customWidth="1"/>
    <col min="8457" max="8457" width="14.85546875" style="170" customWidth="1"/>
    <col min="8458" max="8458" width="8.7109375" style="170" customWidth="1"/>
    <col min="8459" max="8460" width="11.42578125" style="170"/>
    <col min="8461" max="8461" width="12.28515625" style="170" bestFit="1" customWidth="1"/>
    <col min="8462" max="8704" width="11.42578125" style="170"/>
    <col min="8705" max="8705" width="21.7109375" style="170" customWidth="1"/>
    <col min="8706" max="8707" width="9.140625" style="170" customWidth="1"/>
    <col min="8708" max="8708" width="10.5703125" style="170" customWidth="1"/>
    <col min="8709" max="8711" width="16.42578125" style="170" customWidth="1"/>
    <col min="8712" max="8712" width="15.28515625" style="170" customWidth="1"/>
    <col min="8713" max="8713" width="14.85546875" style="170" customWidth="1"/>
    <col min="8714" max="8714" width="8.7109375" style="170" customWidth="1"/>
    <col min="8715" max="8716" width="11.42578125" style="170"/>
    <col min="8717" max="8717" width="12.28515625" style="170" bestFit="1" customWidth="1"/>
    <col min="8718" max="8960" width="11.42578125" style="170"/>
    <col min="8961" max="8961" width="21.7109375" style="170" customWidth="1"/>
    <col min="8962" max="8963" width="9.140625" style="170" customWidth="1"/>
    <col min="8964" max="8964" width="10.5703125" style="170" customWidth="1"/>
    <col min="8965" max="8967" width="16.42578125" style="170" customWidth="1"/>
    <col min="8968" max="8968" width="15.28515625" style="170" customWidth="1"/>
    <col min="8969" max="8969" width="14.85546875" style="170" customWidth="1"/>
    <col min="8970" max="8970" width="8.7109375" style="170" customWidth="1"/>
    <col min="8971" max="8972" width="11.42578125" style="170"/>
    <col min="8973" max="8973" width="12.28515625" style="170" bestFit="1" customWidth="1"/>
    <col min="8974" max="9216" width="11.42578125" style="170"/>
    <col min="9217" max="9217" width="21.7109375" style="170" customWidth="1"/>
    <col min="9218" max="9219" width="9.140625" style="170" customWidth="1"/>
    <col min="9220" max="9220" width="10.5703125" style="170" customWidth="1"/>
    <col min="9221" max="9223" width="16.42578125" style="170" customWidth="1"/>
    <col min="9224" max="9224" width="15.28515625" style="170" customWidth="1"/>
    <col min="9225" max="9225" width="14.85546875" style="170" customWidth="1"/>
    <col min="9226" max="9226" width="8.7109375" style="170" customWidth="1"/>
    <col min="9227" max="9228" width="11.42578125" style="170"/>
    <col min="9229" max="9229" width="12.28515625" style="170" bestFit="1" customWidth="1"/>
    <col min="9230" max="9472" width="11.42578125" style="170"/>
    <col min="9473" max="9473" width="21.7109375" style="170" customWidth="1"/>
    <col min="9474" max="9475" width="9.140625" style="170" customWidth="1"/>
    <col min="9476" max="9476" width="10.5703125" style="170" customWidth="1"/>
    <col min="9477" max="9479" width="16.42578125" style="170" customWidth="1"/>
    <col min="9480" max="9480" width="15.28515625" style="170" customWidth="1"/>
    <col min="9481" max="9481" width="14.85546875" style="170" customWidth="1"/>
    <col min="9482" max="9482" width="8.7109375" style="170" customWidth="1"/>
    <col min="9483" max="9484" width="11.42578125" style="170"/>
    <col min="9485" max="9485" width="12.28515625" style="170" bestFit="1" customWidth="1"/>
    <col min="9486" max="9728" width="11.42578125" style="170"/>
    <col min="9729" max="9729" width="21.7109375" style="170" customWidth="1"/>
    <col min="9730" max="9731" width="9.140625" style="170" customWidth="1"/>
    <col min="9732" max="9732" width="10.5703125" style="170" customWidth="1"/>
    <col min="9733" max="9735" width="16.42578125" style="170" customWidth="1"/>
    <col min="9736" max="9736" width="15.28515625" style="170" customWidth="1"/>
    <col min="9737" max="9737" width="14.85546875" style="170" customWidth="1"/>
    <col min="9738" max="9738" width="8.7109375" style="170" customWidth="1"/>
    <col min="9739" max="9740" width="11.42578125" style="170"/>
    <col min="9741" max="9741" width="12.28515625" style="170" bestFit="1" customWidth="1"/>
    <col min="9742" max="9984" width="11.42578125" style="170"/>
    <col min="9985" max="9985" width="21.7109375" style="170" customWidth="1"/>
    <col min="9986" max="9987" width="9.140625" style="170" customWidth="1"/>
    <col min="9988" max="9988" width="10.5703125" style="170" customWidth="1"/>
    <col min="9989" max="9991" width="16.42578125" style="170" customWidth="1"/>
    <col min="9992" max="9992" width="15.28515625" style="170" customWidth="1"/>
    <col min="9993" max="9993" width="14.85546875" style="170" customWidth="1"/>
    <col min="9994" max="9994" width="8.7109375" style="170" customWidth="1"/>
    <col min="9995" max="9996" width="11.42578125" style="170"/>
    <col min="9997" max="9997" width="12.28515625" style="170" bestFit="1" customWidth="1"/>
    <col min="9998" max="10240" width="11.42578125" style="170"/>
    <col min="10241" max="10241" width="21.7109375" style="170" customWidth="1"/>
    <col min="10242" max="10243" width="9.140625" style="170" customWidth="1"/>
    <col min="10244" max="10244" width="10.5703125" style="170" customWidth="1"/>
    <col min="10245" max="10247" width="16.42578125" style="170" customWidth="1"/>
    <col min="10248" max="10248" width="15.28515625" style="170" customWidth="1"/>
    <col min="10249" max="10249" width="14.85546875" style="170" customWidth="1"/>
    <col min="10250" max="10250" width="8.7109375" style="170" customWidth="1"/>
    <col min="10251" max="10252" width="11.42578125" style="170"/>
    <col min="10253" max="10253" width="12.28515625" style="170" bestFit="1" customWidth="1"/>
    <col min="10254" max="10496" width="11.42578125" style="170"/>
    <col min="10497" max="10497" width="21.7109375" style="170" customWidth="1"/>
    <col min="10498" max="10499" width="9.140625" style="170" customWidth="1"/>
    <col min="10500" max="10500" width="10.5703125" style="170" customWidth="1"/>
    <col min="10501" max="10503" width="16.42578125" style="170" customWidth="1"/>
    <col min="10504" max="10504" width="15.28515625" style="170" customWidth="1"/>
    <col min="10505" max="10505" width="14.85546875" style="170" customWidth="1"/>
    <col min="10506" max="10506" width="8.7109375" style="170" customWidth="1"/>
    <col min="10507" max="10508" width="11.42578125" style="170"/>
    <col min="10509" max="10509" width="12.28515625" style="170" bestFit="1" customWidth="1"/>
    <col min="10510" max="10752" width="11.42578125" style="170"/>
    <col min="10753" max="10753" width="21.7109375" style="170" customWidth="1"/>
    <col min="10754" max="10755" width="9.140625" style="170" customWidth="1"/>
    <col min="10756" max="10756" width="10.5703125" style="170" customWidth="1"/>
    <col min="10757" max="10759" width="16.42578125" style="170" customWidth="1"/>
    <col min="10760" max="10760" width="15.28515625" style="170" customWidth="1"/>
    <col min="10761" max="10761" width="14.85546875" style="170" customWidth="1"/>
    <col min="10762" max="10762" width="8.7109375" style="170" customWidth="1"/>
    <col min="10763" max="10764" width="11.42578125" style="170"/>
    <col min="10765" max="10765" width="12.28515625" style="170" bestFit="1" customWidth="1"/>
    <col min="10766" max="11008" width="11.42578125" style="170"/>
    <col min="11009" max="11009" width="21.7109375" style="170" customWidth="1"/>
    <col min="11010" max="11011" width="9.140625" style="170" customWidth="1"/>
    <col min="11012" max="11012" width="10.5703125" style="170" customWidth="1"/>
    <col min="11013" max="11015" width="16.42578125" style="170" customWidth="1"/>
    <col min="11016" max="11016" width="15.28515625" style="170" customWidth="1"/>
    <col min="11017" max="11017" width="14.85546875" style="170" customWidth="1"/>
    <col min="11018" max="11018" width="8.7109375" style="170" customWidth="1"/>
    <col min="11019" max="11020" width="11.42578125" style="170"/>
    <col min="11021" max="11021" width="12.28515625" style="170" bestFit="1" customWidth="1"/>
    <col min="11022" max="11264" width="11.42578125" style="170"/>
    <col min="11265" max="11265" width="21.7109375" style="170" customWidth="1"/>
    <col min="11266" max="11267" width="9.140625" style="170" customWidth="1"/>
    <col min="11268" max="11268" width="10.5703125" style="170" customWidth="1"/>
    <col min="11269" max="11271" width="16.42578125" style="170" customWidth="1"/>
    <col min="11272" max="11272" width="15.28515625" style="170" customWidth="1"/>
    <col min="11273" max="11273" width="14.85546875" style="170" customWidth="1"/>
    <col min="11274" max="11274" width="8.7109375" style="170" customWidth="1"/>
    <col min="11275" max="11276" width="11.42578125" style="170"/>
    <col min="11277" max="11277" width="12.28515625" style="170" bestFit="1" customWidth="1"/>
    <col min="11278" max="11520" width="11.42578125" style="170"/>
    <col min="11521" max="11521" width="21.7109375" style="170" customWidth="1"/>
    <col min="11522" max="11523" width="9.140625" style="170" customWidth="1"/>
    <col min="11524" max="11524" width="10.5703125" style="170" customWidth="1"/>
    <col min="11525" max="11527" width="16.42578125" style="170" customWidth="1"/>
    <col min="11528" max="11528" width="15.28515625" style="170" customWidth="1"/>
    <col min="11529" max="11529" width="14.85546875" style="170" customWidth="1"/>
    <col min="11530" max="11530" width="8.7109375" style="170" customWidth="1"/>
    <col min="11531" max="11532" width="11.42578125" style="170"/>
    <col min="11533" max="11533" width="12.28515625" style="170" bestFit="1" customWidth="1"/>
    <col min="11534" max="11776" width="11.42578125" style="170"/>
    <col min="11777" max="11777" width="21.7109375" style="170" customWidth="1"/>
    <col min="11778" max="11779" width="9.140625" style="170" customWidth="1"/>
    <col min="11780" max="11780" width="10.5703125" style="170" customWidth="1"/>
    <col min="11781" max="11783" width="16.42578125" style="170" customWidth="1"/>
    <col min="11784" max="11784" width="15.28515625" style="170" customWidth="1"/>
    <col min="11785" max="11785" width="14.85546875" style="170" customWidth="1"/>
    <col min="11786" max="11786" width="8.7109375" style="170" customWidth="1"/>
    <col min="11787" max="11788" width="11.42578125" style="170"/>
    <col min="11789" max="11789" width="12.28515625" style="170" bestFit="1" customWidth="1"/>
    <col min="11790" max="12032" width="11.42578125" style="170"/>
    <col min="12033" max="12033" width="21.7109375" style="170" customWidth="1"/>
    <col min="12034" max="12035" width="9.140625" style="170" customWidth="1"/>
    <col min="12036" max="12036" width="10.5703125" style="170" customWidth="1"/>
    <col min="12037" max="12039" width="16.42578125" style="170" customWidth="1"/>
    <col min="12040" max="12040" width="15.28515625" style="170" customWidth="1"/>
    <col min="12041" max="12041" width="14.85546875" style="170" customWidth="1"/>
    <col min="12042" max="12042" width="8.7109375" style="170" customWidth="1"/>
    <col min="12043" max="12044" width="11.42578125" style="170"/>
    <col min="12045" max="12045" width="12.28515625" style="170" bestFit="1" customWidth="1"/>
    <col min="12046" max="12288" width="11.42578125" style="170"/>
    <col min="12289" max="12289" width="21.7109375" style="170" customWidth="1"/>
    <col min="12290" max="12291" width="9.140625" style="170" customWidth="1"/>
    <col min="12292" max="12292" width="10.5703125" style="170" customWidth="1"/>
    <col min="12293" max="12295" width="16.42578125" style="170" customWidth="1"/>
    <col min="12296" max="12296" width="15.28515625" style="170" customWidth="1"/>
    <col min="12297" max="12297" width="14.85546875" style="170" customWidth="1"/>
    <col min="12298" max="12298" width="8.7109375" style="170" customWidth="1"/>
    <col min="12299" max="12300" width="11.42578125" style="170"/>
    <col min="12301" max="12301" width="12.28515625" style="170" bestFit="1" customWidth="1"/>
    <col min="12302" max="12544" width="11.42578125" style="170"/>
    <col min="12545" max="12545" width="21.7109375" style="170" customWidth="1"/>
    <col min="12546" max="12547" width="9.140625" style="170" customWidth="1"/>
    <col min="12548" max="12548" width="10.5703125" style="170" customWidth="1"/>
    <col min="12549" max="12551" width="16.42578125" style="170" customWidth="1"/>
    <col min="12552" max="12552" width="15.28515625" style="170" customWidth="1"/>
    <col min="12553" max="12553" width="14.85546875" style="170" customWidth="1"/>
    <col min="12554" max="12554" width="8.7109375" style="170" customWidth="1"/>
    <col min="12555" max="12556" width="11.42578125" style="170"/>
    <col min="12557" max="12557" width="12.28515625" style="170" bestFit="1" customWidth="1"/>
    <col min="12558" max="12800" width="11.42578125" style="170"/>
    <col min="12801" max="12801" width="21.7109375" style="170" customWidth="1"/>
    <col min="12802" max="12803" width="9.140625" style="170" customWidth="1"/>
    <col min="12804" max="12804" width="10.5703125" style="170" customWidth="1"/>
    <col min="12805" max="12807" width="16.42578125" style="170" customWidth="1"/>
    <col min="12808" max="12808" width="15.28515625" style="170" customWidth="1"/>
    <col min="12809" max="12809" width="14.85546875" style="170" customWidth="1"/>
    <col min="12810" max="12810" width="8.7109375" style="170" customWidth="1"/>
    <col min="12811" max="12812" width="11.42578125" style="170"/>
    <col min="12813" max="12813" width="12.28515625" style="170" bestFit="1" customWidth="1"/>
    <col min="12814" max="13056" width="11.42578125" style="170"/>
    <col min="13057" max="13057" width="21.7109375" style="170" customWidth="1"/>
    <col min="13058" max="13059" width="9.140625" style="170" customWidth="1"/>
    <col min="13060" max="13060" width="10.5703125" style="170" customWidth="1"/>
    <col min="13061" max="13063" width="16.42578125" style="170" customWidth="1"/>
    <col min="13064" max="13064" width="15.28515625" style="170" customWidth="1"/>
    <col min="13065" max="13065" width="14.85546875" style="170" customWidth="1"/>
    <col min="13066" max="13066" width="8.7109375" style="170" customWidth="1"/>
    <col min="13067" max="13068" width="11.42578125" style="170"/>
    <col min="13069" max="13069" width="12.28515625" style="170" bestFit="1" customWidth="1"/>
    <col min="13070" max="13312" width="11.42578125" style="170"/>
    <col min="13313" max="13313" width="21.7109375" style="170" customWidth="1"/>
    <col min="13314" max="13315" width="9.140625" style="170" customWidth="1"/>
    <col min="13316" max="13316" width="10.5703125" style="170" customWidth="1"/>
    <col min="13317" max="13319" width="16.42578125" style="170" customWidth="1"/>
    <col min="13320" max="13320" width="15.28515625" style="170" customWidth="1"/>
    <col min="13321" max="13321" width="14.85546875" style="170" customWidth="1"/>
    <col min="13322" max="13322" width="8.7109375" style="170" customWidth="1"/>
    <col min="13323" max="13324" width="11.42578125" style="170"/>
    <col min="13325" max="13325" width="12.28515625" style="170" bestFit="1" customWidth="1"/>
    <col min="13326" max="13568" width="11.42578125" style="170"/>
    <col min="13569" max="13569" width="21.7109375" style="170" customWidth="1"/>
    <col min="13570" max="13571" width="9.140625" style="170" customWidth="1"/>
    <col min="13572" max="13572" width="10.5703125" style="170" customWidth="1"/>
    <col min="13573" max="13575" width="16.42578125" style="170" customWidth="1"/>
    <col min="13576" max="13576" width="15.28515625" style="170" customWidth="1"/>
    <col min="13577" max="13577" width="14.85546875" style="170" customWidth="1"/>
    <col min="13578" max="13578" width="8.7109375" style="170" customWidth="1"/>
    <col min="13579" max="13580" width="11.42578125" style="170"/>
    <col min="13581" max="13581" width="12.28515625" style="170" bestFit="1" customWidth="1"/>
    <col min="13582" max="13824" width="11.42578125" style="170"/>
    <col min="13825" max="13825" width="21.7109375" style="170" customWidth="1"/>
    <col min="13826" max="13827" width="9.140625" style="170" customWidth="1"/>
    <col min="13828" max="13828" width="10.5703125" style="170" customWidth="1"/>
    <col min="13829" max="13831" width="16.42578125" style="170" customWidth="1"/>
    <col min="13832" max="13832" width="15.28515625" style="170" customWidth="1"/>
    <col min="13833" max="13833" width="14.85546875" style="170" customWidth="1"/>
    <col min="13834" max="13834" width="8.7109375" style="170" customWidth="1"/>
    <col min="13835" max="13836" width="11.42578125" style="170"/>
    <col min="13837" max="13837" width="12.28515625" style="170" bestFit="1" customWidth="1"/>
    <col min="13838" max="14080" width="11.42578125" style="170"/>
    <col min="14081" max="14081" width="21.7109375" style="170" customWidth="1"/>
    <col min="14082" max="14083" width="9.140625" style="170" customWidth="1"/>
    <col min="14084" max="14084" width="10.5703125" style="170" customWidth="1"/>
    <col min="14085" max="14087" width="16.42578125" style="170" customWidth="1"/>
    <col min="14088" max="14088" width="15.28515625" style="170" customWidth="1"/>
    <col min="14089" max="14089" width="14.85546875" style="170" customWidth="1"/>
    <col min="14090" max="14090" width="8.7109375" style="170" customWidth="1"/>
    <col min="14091" max="14092" width="11.42578125" style="170"/>
    <col min="14093" max="14093" width="12.28515625" style="170" bestFit="1" customWidth="1"/>
    <col min="14094" max="14336" width="11.42578125" style="170"/>
    <col min="14337" max="14337" width="21.7109375" style="170" customWidth="1"/>
    <col min="14338" max="14339" width="9.140625" style="170" customWidth="1"/>
    <col min="14340" max="14340" width="10.5703125" style="170" customWidth="1"/>
    <col min="14341" max="14343" width="16.42578125" style="170" customWidth="1"/>
    <col min="14344" max="14344" width="15.28515625" style="170" customWidth="1"/>
    <col min="14345" max="14345" width="14.85546875" style="170" customWidth="1"/>
    <col min="14346" max="14346" width="8.7109375" style="170" customWidth="1"/>
    <col min="14347" max="14348" width="11.42578125" style="170"/>
    <col min="14349" max="14349" width="12.28515625" style="170" bestFit="1" customWidth="1"/>
    <col min="14350" max="14592" width="11.42578125" style="170"/>
    <col min="14593" max="14593" width="21.7109375" style="170" customWidth="1"/>
    <col min="14594" max="14595" width="9.140625" style="170" customWidth="1"/>
    <col min="14596" max="14596" width="10.5703125" style="170" customWidth="1"/>
    <col min="14597" max="14599" width="16.42578125" style="170" customWidth="1"/>
    <col min="14600" max="14600" width="15.28515625" style="170" customWidth="1"/>
    <col min="14601" max="14601" width="14.85546875" style="170" customWidth="1"/>
    <col min="14602" max="14602" width="8.7109375" style="170" customWidth="1"/>
    <col min="14603" max="14604" width="11.42578125" style="170"/>
    <col min="14605" max="14605" width="12.28515625" style="170" bestFit="1" customWidth="1"/>
    <col min="14606" max="14848" width="11.42578125" style="170"/>
    <col min="14849" max="14849" width="21.7109375" style="170" customWidth="1"/>
    <col min="14850" max="14851" width="9.140625" style="170" customWidth="1"/>
    <col min="14852" max="14852" width="10.5703125" style="170" customWidth="1"/>
    <col min="14853" max="14855" width="16.42578125" style="170" customWidth="1"/>
    <col min="14856" max="14856" width="15.28515625" style="170" customWidth="1"/>
    <col min="14857" max="14857" width="14.85546875" style="170" customWidth="1"/>
    <col min="14858" max="14858" width="8.7109375" style="170" customWidth="1"/>
    <col min="14859" max="14860" width="11.42578125" style="170"/>
    <col min="14861" max="14861" width="12.28515625" style="170" bestFit="1" customWidth="1"/>
    <col min="14862" max="15104" width="11.42578125" style="170"/>
    <col min="15105" max="15105" width="21.7109375" style="170" customWidth="1"/>
    <col min="15106" max="15107" width="9.140625" style="170" customWidth="1"/>
    <col min="15108" max="15108" width="10.5703125" style="170" customWidth="1"/>
    <col min="15109" max="15111" width="16.42578125" style="170" customWidth="1"/>
    <col min="15112" max="15112" width="15.28515625" style="170" customWidth="1"/>
    <col min="15113" max="15113" width="14.85546875" style="170" customWidth="1"/>
    <col min="15114" max="15114" width="8.7109375" style="170" customWidth="1"/>
    <col min="15115" max="15116" width="11.42578125" style="170"/>
    <col min="15117" max="15117" width="12.28515625" style="170" bestFit="1" customWidth="1"/>
    <col min="15118" max="15360" width="11.42578125" style="170"/>
    <col min="15361" max="15361" width="21.7109375" style="170" customWidth="1"/>
    <col min="15362" max="15363" width="9.140625" style="170" customWidth="1"/>
    <col min="15364" max="15364" width="10.5703125" style="170" customWidth="1"/>
    <col min="15365" max="15367" width="16.42578125" style="170" customWidth="1"/>
    <col min="15368" max="15368" width="15.28515625" style="170" customWidth="1"/>
    <col min="15369" max="15369" width="14.85546875" style="170" customWidth="1"/>
    <col min="15370" max="15370" width="8.7109375" style="170" customWidth="1"/>
    <col min="15371" max="15372" width="11.42578125" style="170"/>
    <col min="15373" max="15373" width="12.28515625" style="170" bestFit="1" customWidth="1"/>
    <col min="15374" max="15616" width="11.42578125" style="170"/>
    <col min="15617" max="15617" width="21.7109375" style="170" customWidth="1"/>
    <col min="15618" max="15619" width="9.140625" style="170" customWidth="1"/>
    <col min="15620" max="15620" width="10.5703125" style="170" customWidth="1"/>
    <col min="15621" max="15623" width="16.42578125" style="170" customWidth="1"/>
    <col min="15624" max="15624" width="15.28515625" style="170" customWidth="1"/>
    <col min="15625" max="15625" width="14.85546875" style="170" customWidth="1"/>
    <col min="15626" max="15626" width="8.7109375" style="170" customWidth="1"/>
    <col min="15627" max="15628" width="11.42578125" style="170"/>
    <col min="15629" max="15629" width="12.28515625" style="170" bestFit="1" customWidth="1"/>
    <col min="15630" max="15872" width="11.42578125" style="170"/>
    <col min="15873" max="15873" width="21.7109375" style="170" customWidth="1"/>
    <col min="15874" max="15875" width="9.140625" style="170" customWidth="1"/>
    <col min="15876" max="15876" width="10.5703125" style="170" customWidth="1"/>
    <col min="15877" max="15879" width="16.42578125" style="170" customWidth="1"/>
    <col min="15880" max="15880" width="15.28515625" style="170" customWidth="1"/>
    <col min="15881" max="15881" width="14.85546875" style="170" customWidth="1"/>
    <col min="15882" max="15882" width="8.7109375" style="170" customWidth="1"/>
    <col min="15883" max="15884" width="11.42578125" style="170"/>
    <col min="15885" max="15885" width="12.28515625" style="170" bestFit="1" customWidth="1"/>
    <col min="15886" max="16128" width="11.42578125" style="170"/>
    <col min="16129" max="16129" width="21.7109375" style="170" customWidth="1"/>
    <col min="16130" max="16131" width="9.140625" style="170" customWidth="1"/>
    <col min="16132" max="16132" width="10.5703125" style="170" customWidth="1"/>
    <col min="16133" max="16135" width="16.42578125" style="170" customWidth="1"/>
    <col min="16136" max="16136" width="15.28515625" style="170" customWidth="1"/>
    <col min="16137" max="16137" width="14.85546875" style="170" customWidth="1"/>
    <col min="16138" max="16138" width="8.7109375" style="170" customWidth="1"/>
    <col min="16139" max="16140" width="11.42578125" style="170"/>
    <col min="16141" max="16141" width="12.28515625" style="170" bestFit="1" customWidth="1"/>
    <col min="16142" max="16384" width="11.42578125" style="170"/>
  </cols>
  <sheetData>
    <row r="1" spans="1:10" ht="15.75">
      <c r="A1" s="419" t="s">
        <v>261</v>
      </c>
      <c r="B1" s="419"/>
      <c r="C1" s="419"/>
      <c r="D1" s="419"/>
      <c r="E1" s="419"/>
      <c r="F1" s="419"/>
      <c r="G1" s="419"/>
      <c r="H1" s="419"/>
      <c r="I1" s="419"/>
      <c r="J1" s="419"/>
    </row>
    <row r="2" spans="1:10" ht="6.75" customHeight="1" thickBot="1"/>
    <row r="3" spans="1:10" ht="13.5" thickBot="1">
      <c r="A3" s="219"/>
      <c r="B3" s="420" t="s">
        <v>63</v>
      </c>
      <c r="C3" s="421"/>
      <c r="D3" s="422" t="s">
        <v>48</v>
      </c>
      <c r="E3" s="422"/>
      <c r="F3" s="422"/>
      <c r="G3" s="422"/>
      <c r="H3" s="422"/>
      <c r="I3" s="422"/>
      <c r="J3" s="421"/>
    </row>
    <row r="4" spans="1:10" ht="62.25" customHeight="1" thickBot="1">
      <c r="A4" s="220"/>
      <c r="B4" s="221" t="s">
        <v>49</v>
      </c>
      <c r="C4" s="221" t="s">
        <v>50</v>
      </c>
      <c r="D4" s="222" t="s">
        <v>51</v>
      </c>
      <c r="E4" s="216" t="s">
        <v>205</v>
      </c>
      <c r="F4" s="223" t="s">
        <v>52</v>
      </c>
      <c r="G4" s="224" t="s">
        <v>53</v>
      </c>
      <c r="H4" s="225" t="s">
        <v>262</v>
      </c>
      <c r="I4" s="223" t="s">
        <v>54</v>
      </c>
      <c r="J4" s="226" t="s">
        <v>24</v>
      </c>
    </row>
    <row r="5" spans="1:10" ht="20.25" customHeight="1">
      <c r="A5" s="227" t="s">
        <v>55</v>
      </c>
      <c r="B5" s="423">
        <v>15780</v>
      </c>
      <c r="C5" s="426">
        <v>10229</v>
      </c>
      <c r="D5" s="228">
        <f>D6+D7+D8+D9+D10+D11</f>
        <v>389</v>
      </c>
      <c r="E5" s="229">
        <f>E6+E7+E8+E9+E10+E11</f>
        <v>653</v>
      </c>
      <c r="F5" s="230">
        <f>SUM(D5:E5)</f>
        <v>1042</v>
      </c>
      <c r="G5" s="231">
        <f>G6+G7+G8+G9+G10+G11</f>
        <v>292</v>
      </c>
      <c r="H5" s="229">
        <f>H6+H7+H8+H9+H10+H11</f>
        <v>165</v>
      </c>
      <c r="I5" s="229">
        <f>SUM(G5:H5)</f>
        <v>457</v>
      </c>
      <c r="J5" s="232">
        <f>F5+I5</f>
        <v>1499</v>
      </c>
    </row>
    <row r="6" spans="1:10" ht="28.5" customHeight="1">
      <c r="A6" s="233" t="s">
        <v>56</v>
      </c>
      <c r="B6" s="424"/>
      <c r="C6" s="427"/>
      <c r="D6" s="234">
        <v>103</v>
      </c>
      <c r="E6" s="235">
        <v>107</v>
      </c>
      <c r="F6" s="236">
        <f t="shared" ref="F6:F11" si="0">SUM(D6:E6)</f>
        <v>210</v>
      </c>
      <c r="G6" s="237">
        <v>230</v>
      </c>
      <c r="H6" s="235">
        <v>8</v>
      </c>
      <c r="I6" s="238">
        <f t="shared" ref="I6:I24" si="1">SUM(G6:H6)</f>
        <v>238</v>
      </c>
      <c r="J6" s="239">
        <f t="shared" ref="J6:J11" si="2">F6+I6</f>
        <v>448</v>
      </c>
    </row>
    <row r="7" spans="1:10" ht="20.25" customHeight="1">
      <c r="A7" s="233" t="s">
        <v>57</v>
      </c>
      <c r="B7" s="424"/>
      <c r="C7" s="427"/>
      <c r="D7" s="234">
        <v>115</v>
      </c>
      <c r="E7" s="235">
        <v>179</v>
      </c>
      <c r="F7" s="236">
        <f t="shared" si="0"/>
        <v>294</v>
      </c>
      <c r="G7" s="237">
        <v>0</v>
      </c>
      <c r="H7" s="235">
        <v>0</v>
      </c>
      <c r="I7" s="238">
        <f t="shared" si="1"/>
        <v>0</v>
      </c>
      <c r="J7" s="239">
        <f t="shared" si="2"/>
        <v>294</v>
      </c>
    </row>
    <row r="8" spans="1:10" ht="20.25" customHeight="1">
      <c r="A8" s="233" t="s">
        <v>58</v>
      </c>
      <c r="B8" s="424"/>
      <c r="C8" s="427"/>
      <c r="D8" s="234">
        <v>114</v>
      </c>
      <c r="E8" s="235">
        <v>118</v>
      </c>
      <c r="F8" s="236">
        <f t="shared" si="0"/>
        <v>232</v>
      </c>
      <c r="G8" s="237">
        <v>0</v>
      </c>
      <c r="H8" s="235">
        <v>120</v>
      </c>
      <c r="I8" s="238">
        <f t="shared" si="1"/>
        <v>120</v>
      </c>
      <c r="J8" s="239">
        <f t="shared" si="2"/>
        <v>352</v>
      </c>
    </row>
    <row r="9" spans="1:10" ht="20.25" customHeight="1">
      <c r="A9" s="233" t="s">
        <v>59</v>
      </c>
      <c r="B9" s="424"/>
      <c r="C9" s="427"/>
      <c r="D9" s="234">
        <v>36</v>
      </c>
      <c r="E9" s="235">
        <v>58</v>
      </c>
      <c r="F9" s="236">
        <f t="shared" si="0"/>
        <v>94</v>
      </c>
      <c r="G9" s="237">
        <v>62</v>
      </c>
      <c r="H9" s="235">
        <v>17</v>
      </c>
      <c r="I9" s="238">
        <f t="shared" si="1"/>
        <v>79</v>
      </c>
      <c r="J9" s="239">
        <f t="shared" si="2"/>
        <v>173</v>
      </c>
    </row>
    <row r="10" spans="1:10" ht="20.25" customHeight="1">
      <c r="A10" s="233" t="s">
        <v>60</v>
      </c>
      <c r="B10" s="424"/>
      <c r="C10" s="427"/>
      <c r="D10" s="234">
        <v>4</v>
      </c>
      <c r="E10" s="235">
        <v>174</v>
      </c>
      <c r="F10" s="236">
        <f t="shared" si="0"/>
        <v>178</v>
      </c>
      <c r="G10" s="237">
        <v>0</v>
      </c>
      <c r="H10" s="235">
        <v>0</v>
      </c>
      <c r="I10" s="238">
        <f t="shared" si="1"/>
        <v>0</v>
      </c>
      <c r="J10" s="239">
        <f t="shared" si="2"/>
        <v>178</v>
      </c>
    </row>
    <row r="11" spans="1:10" ht="20.25" customHeight="1" thickBot="1">
      <c r="A11" s="240" t="s">
        <v>61</v>
      </c>
      <c r="B11" s="425"/>
      <c r="C11" s="428"/>
      <c r="D11" s="241">
        <v>17</v>
      </c>
      <c r="E11" s="242">
        <v>17</v>
      </c>
      <c r="F11" s="243">
        <f t="shared" si="0"/>
        <v>34</v>
      </c>
      <c r="G11" s="244">
        <v>0</v>
      </c>
      <c r="H11" s="242">
        <v>20</v>
      </c>
      <c r="I11" s="245">
        <f t="shared" si="1"/>
        <v>20</v>
      </c>
      <c r="J11" s="246">
        <f t="shared" si="2"/>
        <v>54</v>
      </c>
    </row>
    <row r="12" spans="1:10" ht="20.25" customHeight="1">
      <c r="A12" s="247" t="s">
        <v>38</v>
      </c>
      <c r="B12" s="248">
        <v>1906</v>
      </c>
      <c r="C12" s="249">
        <v>1839</v>
      </c>
      <c r="D12" s="250">
        <v>96</v>
      </c>
      <c r="E12" s="251">
        <v>36</v>
      </c>
      <c r="F12" s="230">
        <f>SUM(D12:E12)</f>
        <v>132</v>
      </c>
      <c r="G12" s="252">
        <v>169</v>
      </c>
      <c r="H12" s="251">
        <v>12</v>
      </c>
      <c r="I12" s="229">
        <f t="shared" si="1"/>
        <v>181</v>
      </c>
      <c r="J12" s="232">
        <f>F12+I12</f>
        <v>313</v>
      </c>
    </row>
    <row r="13" spans="1:10" ht="20.25" customHeight="1">
      <c r="A13" s="253" t="s">
        <v>15</v>
      </c>
      <c r="B13" s="254">
        <v>960</v>
      </c>
      <c r="C13" s="249">
        <v>766</v>
      </c>
      <c r="D13" s="234">
        <v>39</v>
      </c>
      <c r="E13" s="235">
        <v>50</v>
      </c>
      <c r="F13" s="236">
        <f t="shared" ref="F13:F24" si="3">SUM(D13:E13)</f>
        <v>89</v>
      </c>
      <c r="G13" s="237">
        <v>21</v>
      </c>
      <c r="H13" s="235">
        <v>8</v>
      </c>
      <c r="I13" s="238">
        <v>29</v>
      </c>
      <c r="J13" s="239">
        <f t="shared" ref="J13:J24" si="4">F13+I13</f>
        <v>118</v>
      </c>
    </row>
    <row r="14" spans="1:10" ht="20.25" customHeight="1">
      <c r="A14" s="253" t="s">
        <v>40</v>
      </c>
      <c r="B14" s="254">
        <v>2010</v>
      </c>
      <c r="C14" s="249">
        <v>1836</v>
      </c>
      <c r="D14" s="234">
        <v>59</v>
      </c>
      <c r="E14" s="235">
        <v>140</v>
      </c>
      <c r="F14" s="236">
        <f t="shared" si="3"/>
        <v>199</v>
      </c>
      <c r="G14" s="237">
        <v>130</v>
      </c>
      <c r="H14" s="235">
        <v>25</v>
      </c>
      <c r="I14" s="238">
        <f t="shared" si="1"/>
        <v>155</v>
      </c>
      <c r="J14" s="239">
        <f t="shared" si="4"/>
        <v>354</v>
      </c>
    </row>
    <row r="15" spans="1:10" ht="20.25" customHeight="1">
      <c r="A15" s="253" t="s">
        <v>16</v>
      </c>
      <c r="B15" s="254">
        <v>1247</v>
      </c>
      <c r="C15" s="249">
        <v>1087</v>
      </c>
      <c r="D15" s="234">
        <v>69</v>
      </c>
      <c r="E15" s="235">
        <v>61</v>
      </c>
      <c r="F15" s="236">
        <f t="shared" si="3"/>
        <v>130</v>
      </c>
      <c r="G15" s="237">
        <v>50</v>
      </c>
      <c r="H15" s="235">
        <v>30</v>
      </c>
      <c r="I15" s="238">
        <f t="shared" si="1"/>
        <v>80</v>
      </c>
      <c r="J15" s="239">
        <f t="shared" si="4"/>
        <v>210</v>
      </c>
    </row>
    <row r="16" spans="1:10" ht="20.25" customHeight="1">
      <c r="A16" s="253" t="s">
        <v>41</v>
      </c>
      <c r="B16" s="254">
        <v>1240</v>
      </c>
      <c r="C16" s="249">
        <v>1028</v>
      </c>
      <c r="D16" s="234">
        <v>53</v>
      </c>
      <c r="E16" s="235">
        <v>68</v>
      </c>
      <c r="F16" s="236">
        <f t="shared" si="3"/>
        <v>121</v>
      </c>
      <c r="G16" s="237">
        <v>110</v>
      </c>
      <c r="H16" s="235">
        <v>50</v>
      </c>
      <c r="I16" s="238">
        <f t="shared" si="1"/>
        <v>160</v>
      </c>
      <c r="J16" s="239">
        <f t="shared" si="4"/>
        <v>281</v>
      </c>
    </row>
    <row r="17" spans="1:11" ht="20.25" customHeight="1">
      <c r="A17" s="253" t="s">
        <v>17</v>
      </c>
      <c r="B17" s="254">
        <v>980</v>
      </c>
      <c r="C17" s="249">
        <v>882</v>
      </c>
      <c r="D17" s="234">
        <v>30</v>
      </c>
      <c r="E17" s="235">
        <v>53</v>
      </c>
      <c r="F17" s="236">
        <f t="shared" si="3"/>
        <v>83</v>
      </c>
      <c r="G17" s="237">
        <v>120</v>
      </c>
      <c r="H17" s="235">
        <v>20</v>
      </c>
      <c r="I17" s="238">
        <f t="shared" si="1"/>
        <v>140</v>
      </c>
      <c r="J17" s="239">
        <f t="shared" si="4"/>
        <v>223</v>
      </c>
    </row>
    <row r="18" spans="1:11" ht="20.25" customHeight="1">
      <c r="A18" s="253" t="s">
        <v>19</v>
      </c>
      <c r="B18" s="254">
        <v>1916</v>
      </c>
      <c r="C18" s="249">
        <v>1247</v>
      </c>
      <c r="D18" s="234">
        <v>32</v>
      </c>
      <c r="E18" s="235">
        <v>85</v>
      </c>
      <c r="F18" s="236">
        <f t="shared" si="3"/>
        <v>117</v>
      </c>
      <c r="G18" s="237">
        <v>132</v>
      </c>
      <c r="H18" s="235">
        <v>27</v>
      </c>
      <c r="I18" s="238">
        <f t="shared" si="1"/>
        <v>159</v>
      </c>
      <c r="J18" s="239">
        <f t="shared" si="4"/>
        <v>276</v>
      </c>
    </row>
    <row r="19" spans="1:11" ht="20.25" customHeight="1">
      <c r="A19" s="253" t="s">
        <v>20</v>
      </c>
      <c r="B19" s="254">
        <v>364</v>
      </c>
      <c r="C19" s="249">
        <v>314</v>
      </c>
      <c r="D19" s="234">
        <v>20</v>
      </c>
      <c r="E19" s="235">
        <v>23</v>
      </c>
      <c r="F19" s="236">
        <f t="shared" si="3"/>
        <v>43</v>
      </c>
      <c r="G19" s="237">
        <v>0</v>
      </c>
      <c r="H19" s="235">
        <v>15</v>
      </c>
      <c r="I19" s="238">
        <f t="shared" si="1"/>
        <v>15</v>
      </c>
      <c r="J19" s="239">
        <f t="shared" si="4"/>
        <v>58</v>
      </c>
    </row>
    <row r="20" spans="1:11" ht="20.25" customHeight="1">
      <c r="A20" s="253" t="s">
        <v>21</v>
      </c>
      <c r="B20" s="254">
        <v>1519</v>
      </c>
      <c r="C20" s="249">
        <v>1200</v>
      </c>
      <c r="D20" s="234">
        <v>78</v>
      </c>
      <c r="E20" s="235">
        <v>70</v>
      </c>
      <c r="F20" s="236">
        <f t="shared" si="3"/>
        <v>148</v>
      </c>
      <c r="G20" s="237">
        <v>95</v>
      </c>
      <c r="H20" s="235">
        <v>28</v>
      </c>
      <c r="I20" s="238">
        <f t="shared" si="1"/>
        <v>123</v>
      </c>
      <c r="J20" s="239">
        <f t="shared" si="4"/>
        <v>271</v>
      </c>
    </row>
    <row r="21" spans="1:11" ht="20.25" customHeight="1">
      <c r="A21" s="253" t="s">
        <v>43</v>
      </c>
      <c r="B21" s="254">
        <v>300</v>
      </c>
      <c r="C21" s="249">
        <v>270</v>
      </c>
      <c r="D21" s="234">
        <v>16</v>
      </c>
      <c r="E21" s="235">
        <v>18</v>
      </c>
      <c r="F21" s="236">
        <f t="shared" si="3"/>
        <v>34</v>
      </c>
      <c r="G21" s="237">
        <v>0</v>
      </c>
      <c r="H21" s="235">
        <v>30</v>
      </c>
      <c r="I21" s="238">
        <f t="shared" si="1"/>
        <v>30</v>
      </c>
      <c r="J21" s="239">
        <f t="shared" si="4"/>
        <v>64</v>
      </c>
    </row>
    <row r="22" spans="1:11" ht="20.25" customHeight="1">
      <c r="A22" s="253" t="s">
        <v>171</v>
      </c>
      <c r="B22" s="254">
        <v>400</v>
      </c>
      <c r="C22" s="249">
        <v>350</v>
      </c>
      <c r="D22" s="234">
        <v>38</v>
      </c>
      <c r="E22" s="235">
        <v>32</v>
      </c>
      <c r="F22" s="236">
        <f t="shared" si="3"/>
        <v>70</v>
      </c>
      <c r="G22" s="237">
        <v>0</v>
      </c>
      <c r="H22" s="235">
        <v>30</v>
      </c>
      <c r="I22" s="238">
        <f t="shared" si="1"/>
        <v>30</v>
      </c>
      <c r="J22" s="239">
        <f t="shared" si="4"/>
        <v>100</v>
      </c>
      <c r="K22" s="255"/>
    </row>
    <row r="23" spans="1:11" ht="20.25" customHeight="1">
      <c r="A23" s="253" t="s">
        <v>136</v>
      </c>
      <c r="B23" s="256">
        <v>1378</v>
      </c>
      <c r="C23" s="257">
        <v>1087</v>
      </c>
      <c r="D23" s="234">
        <v>56</v>
      </c>
      <c r="E23" s="235">
        <v>48</v>
      </c>
      <c r="F23" s="236">
        <f t="shared" si="3"/>
        <v>104</v>
      </c>
      <c r="G23" s="237">
        <v>135</v>
      </c>
      <c r="H23" s="235">
        <v>40</v>
      </c>
      <c r="I23" s="238">
        <f t="shared" si="1"/>
        <v>175</v>
      </c>
      <c r="J23" s="239">
        <f t="shared" si="4"/>
        <v>279</v>
      </c>
    </row>
    <row r="24" spans="1:11" ht="20.25" customHeight="1" thickBot="1">
      <c r="A24" s="258" t="s">
        <v>46</v>
      </c>
      <c r="B24" s="259">
        <v>96</v>
      </c>
      <c r="C24" s="249">
        <v>87</v>
      </c>
      <c r="D24" s="241">
        <v>3</v>
      </c>
      <c r="E24" s="242">
        <v>4</v>
      </c>
      <c r="F24" s="243">
        <f t="shared" si="3"/>
        <v>7</v>
      </c>
      <c r="G24" s="244">
        <v>0</v>
      </c>
      <c r="H24" s="242">
        <v>5</v>
      </c>
      <c r="I24" s="245">
        <f t="shared" si="1"/>
        <v>5</v>
      </c>
      <c r="J24" s="246">
        <f t="shared" si="4"/>
        <v>12</v>
      </c>
    </row>
    <row r="25" spans="1:11" ht="21.75" customHeight="1" thickBot="1">
      <c r="A25" s="260" t="s">
        <v>62</v>
      </c>
      <c r="B25" s="261">
        <f>SUM(B5:B24)</f>
        <v>30096</v>
      </c>
      <c r="C25" s="261">
        <f>SUM(C5:C24)</f>
        <v>22222</v>
      </c>
      <c r="D25" s="262">
        <f>D5+D12+D13+D14+D15+D16+D17+D18+D19+D20+D21+D22+D23+D24</f>
        <v>978</v>
      </c>
      <c r="E25" s="263">
        <f>E5+E12+E13+E14+E15+E16+E17+E18+E19+E20+E21+E22+E23+E24</f>
        <v>1341</v>
      </c>
      <c r="F25" s="264">
        <f>SUM(D25:E25)</f>
        <v>2319</v>
      </c>
      <c r="G25" s="262">
        <f>G5+G12+G13+G14+G15+G16+G17+G18+G19+G20+G21+G22+G23+G24</f>
        <v>1254</v>
      </c>
      <c r="H25" s="263">
        <f>H5+H12+H13+H14+H15+H16+H17+H18+H19+H20+H21+H22+H23+H24</f>
        <v>485</v>
      </c>
      <c r="I25" s="264">
        <f>SUM(G25:H25)</f>
        <v>1739</v>
      </c>
      <c r="J25" s="265">
        <f>J5+J12+J13+J14+J15+J16+J17+J18+J19+J20+J21+J22+J23+J24</f>
        <v>4058</v>
      </c>
    </row>
    <row r="26" spans="1:11">
      <c r="A26" s="266"/>
      <c r="B26" s="267"/>
      <c r="C26" s="267"/>
      <c r="D26" s="268"/>
      <c r="E26" s="268"/>
      <c r="F26" s="269"/>
      <c r="G26" s="268"/>
      <c r="H26" s="268"/>
      <c r="I26" s="269"/>
      <c r="J26" s="270"/>
    </row>
    <row r="27" spans="1:11">
      <c r="A27" s="266"/>
      <c r="B27" s="267"/>
      <c r="C27" s="267"/>
      <c r="D27" s="268"/>
      <c r="E27" s="268"/>
      <c r="F27" s="269"/>
      <c r="G27" s="268"/>
      <c r="H27" s="268"/>
      <c r="I27" s="269"/>
      <c r="J27" s="269"/>
    </row>
    <row r="28" spans="1:11">
      <c r="F28" s="170"/>
      <c r="G28" s="268"/>
      <c r="H28" s="268"/>
      <c r="I28" s="269"/>
      <c r="J28" s="269"/>
    </row>
    <row r="29" spans="1:11">
      <c r="F29" s="170"/>
      <c r="G29" s="268"/>
      <c r="H29" s="268"/>
      <c r="I29" s="269"/>
      <c r="J29" s="269"/>
    </row>
    <row r="30" spans="1:11">
      <c r="F30" s="170"/>
      <c r="G30" s="271"/>
      <c r="H30" s="271"/>
      <c r="I30" s="272"/>
      <c r="J30" s="272"/>
    </row>
    <row r="31" spans="1:11">
      <c r="F31" s="170"/>
      <c r="G31" s="271"/>
      <c r="H31" s="271"/>
      <c r="I31" s="272"/>
    </row>
    <row r="32" spans="1:11">
      <c r="F32" s="170"/>
      <c r="G32" s="271"/>
      <c r="H32" s="271"/>
      <c r="I32" s="272"/>
    </row>
    <row r="33" spans="6:9">
      <c r="F33" s="170"/>
      <c r="G33" s="271"/>
      <c r="H33" s="271"/>
      <c r="I33" s="272"/>
    </row>
    <row r="34" spans="6:9">
      <c r="F34" s="170"/>
      <c r="G34" s="271"/>
      <c r="H34" s="271"/>
      <c r="I34" s="272"/>
    </row>
    <row r="35" spans="6:9">
      <c r="F35" s="170"/>
      <c r="G35" s="271"/>
      <c r="H35" s="271"/>
      <c r="I35" s="272"/>
    </row>
    <row r="36" spans="6:9">
      <c r="F36" s="170"/>
      <c r="G36" s="271"/>
      <c r="H36" s="271"/>
      <c r="I36" s="272"/>
    </row>
    <row r="37" spans="6:9">
      <c r="F37" s="170"/>
      <c r="G37" s="271"/>
      <c r="H37" s="271"/>
      <c r="I37" s="272"/>
    </row>
    <row r="38" spans="6:9">
      <c r="F38" s="170"/>
      <c r="G38" s="271"/>
      <c r="H38" s="271"/>
      <c r="I38" s="272"/>
    </row>
    <row r="39" spans="6:9">
      <c r="F39" s="170"/>
      <c r="G39" s="271"/>
      <c r="H39" s="271"/>
      <c r="I39" s="272"/>
    </row>
  </sheetData>
  <mergeCells count="5">
    <mergeCell ref="A1:J1"/>
    <mergeCell ref="B3:C3"/>
    <mergeCell ref="D3:J3"/>
    <mergeCell ref="B5:B11"/>
    <mergeCell ref="C5:C11"/>
  </mergeCells>
  <printOptions horizontalCentered="1"/>
  <pageMargins left="0.78740157480314965" right="0.19685039370078741" top="0.59055118110236227" bottom="0.19685039370078741" header="0.27559055118110237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L28"/>
  <sheetViews>
    <sheetView zoomScaleNormal="100" workbookViewId="0">
      <selection activeCell="D8" sqref="D8"/>
    </sheetView>
  </sheetViews>
  <sheetFormatPr baseColWidth="10" defaultRowHeight="12.75"/>
  <cols>
    <col min="1" max="1" width="20.85546875" style="273" customWidth="1"/>
    <col min="2" max="2" width="12.28515625" style="273" customWidth="1"/>
    <col min="3" max="3" width="9" style="273" bestFit="1" customWidth="1"/>
    <col min="4" max="4" width="15" style="273" customWidth="1"/>
    <col min="5" max="5" width="15.140625" style="273" customWidth="1"/>
    <col min="6" max="6" width="9.28515625" style="273" customWidth="1"/>
    <col min="7" max="8" width="7.7109375" style="273" customWidth="1"/>
    <col min="9" max="9" width="10.28515625" style="273" customWidth="1"/>
    <col min="10" max="10" width="6.85546875" style="273" bestFit="1" customWidth="1"/>
    <col min="11" max="11" width="7" style="273" customWidth="1"/>
    <col min="12" max="12" width="25.140625" style="273" customWidth="1"/>
    <col min="13" max="16384" width="11.42578125" style="273"/>
  </cols>
  <sheetData>
    <row r="1" spans="1:12" ht="15.75">
      <c r="A1" s="429" t="s">
        <v>263</v>
      </c>
      <c r="B1" s="429"/>
      <c r="C1" s="429"/>
      <c r="D1" s="429"/>
      <c r="E1" s="429"/>
      <c r="F1" s="429"/>
      <c r="G1" s="429"/>
      <c r="H1" s="429"/>
      <c r="I1" s="429"/>
      <c r="J1" s="429"/>
      <c r="K1" s="429"/>
      <c r="L1" s="429"/>
    </row>
    <row r="2" spans="1:12" ht="13.5" thickBot="1"/>
    <row r="3" spans="1:12" ht="66" customHeight="1" thickBot="1">
      <c r="A3" s="274"/>
      <c r="B3" s="275" t="s">
        <v>27</v>
      </c>
      <c r="C3" s="276" t="s">
        <v>28</v>
      </c>
      <c r="D3" s="277" t="s">
        <v>29</v>
      </c>
      <c r="E3" s="278" t="s">
        <v>161</v>
      </c>
      <c r="F3" s="279" t="s">
        <v>30</v>
      </c>
      <c r="G3" s="279" t="s">
        <v>31</v>
      </c>
      <c r="H3" s="279" t="s">
        <v>32</v>
      </c>
      <c r="I3" s="279" t="s">
        <v>33</v>
      </c>
      <c r="J3" s="279" t="s">
        <v>34</v>
      </c>
      <c r="K3" s="279" t="s">
        <v>35</v>
      </c>
      <c r="L3" s="276" t="s">
        <v>36</v>
      </c>
    </row>
    <row r="4" spans="1:12" ht="25.5" customHeight="1">
      <c r="A4" s="280" t="s">
        <v>55</v>
      </c>
      <c r="B4" s="307">
        <v>266</v>
      </c>
      <c r="C4" s="308">
        <v>2048.5</v>
      </c>
      <c r="D4" s="281" t="s">
        <v>37</v>
      </c>
      <c r="E4" s="305" t="s">
        <v>264</v>
      </c>
      <c r="F4" s="282">
        <v>562389</v>
      </c>
      <c r="G4" s="282">
        <f t="shared" ref="G4:G17" si="0">F4/B4</f>
        <v>2114.2443609022557</v>
      </c>
      <c r="H4" s="282">
        <f t="shared" ref="H4:H17" si="1">F4/C4</f>
        <v>274.53697827678792</v>
      </c>
      <c r="I4" s="282">
        <v>692348</v>
      </c>
      <c r="J4" s="282">
        <f t="shared" ref="J4:J17" si="2">I4/B4</f>
        <v>2602.812030075188</v>
      </c>
      <c r="K4" s="282">
        <f t="shared" ref="K4:K17" si="3">I4/C4</f>
        <v>337.9780327068587</v>
      </c>
      <c r="L4" s="283"/>
    </row>
    <row r="5" spans="1:12" ht="25.5" customHeight="1">
      <c r="A5" s="284" t="s">
        <v>38</v>
      </c>
      <c r="B5" s="309">
        <v>265</v>
      </c>
      <c r="C5" s="310">
        <v>2045</v>
      </c>
      <c r="D5" s="285" t="s">
        <v>37</v>
      </c>
      <c r="E5" s="286">
        <v>18</v>
      </c>
      <c r="F5" s="287">
        <v>144464</v>
      </c>
      <c r="G5" s="287">
        <f t="shared" si="0"/>
        <v>545.14716981132074</v>
      </c>
      <c r="H5" s="287">
        <f t="shared" si="1"/>
        <v>70.642542787286061</v>
      </c>
      <c r="I5" s="287">
        <v>143279</v>
      </c>
      <c r="J5" s="287">
        <f t="shared" si="2"/>
        <v>540.67547169811326</v>
      </c>
      <c r="K5" s="287">
        <f t="shared" si="3"/>
        <v>70.063080684596571</v>
      </c>
      <c r="L5" s="288"/>
    </row>
    <row r="6" spans="1:12" ht="25.5" customHeight="1">
      <c r="A6" s="284" t="s">
        <v>15</v>
      </c>
      <c r="B6" s="309">
        <v>147</v>
      </c>
      <c r="C6" s="310">
        <v>778.5</v>
      </c>
      <c r="D6" s="285" t="s">
        <v>39</v>
      </c>
      <c r="E6" s="171">
        <v>10</v>
      </c>
      <c r="F6" s="287">
        <v>65983</v>
      </c>
      <c r="G6" s="287">
        <f t="shared" si="0"/>
        <v>448.86394557823127</v>
      </c>
      <c r="H6" s="287">
        <f t="shared" si="1"/>
        <v>84.756583172768146</v>
      </c>
      <c r="I6" s="287">
        <v>161159</v>
      </c>
      <c r="J6" s="287">
        <f t="shared" si="2"/>
        <v>1096.3197278911564</v>
      </c>
      <c r="K6" s="287">
        <f t="shared" si="3"/>
        <v>207.0122029543995</v>
      </c>
      <c r="L6" s="288" t="s">
        <v>265</v>
      </c>
    </row>
    <row r="7" spans="1:12" ht="25.5" customHeight="1">
      <c r="A7" s="284" t="s">
        <v>40</v>
      </c>
      <c r="B7" s="309">
        <v>232</v>
      </c>
      <c r="C7" s="310">
        <v>1233</v>
      </c>
      <c r="D7" s="285" t="s">
        <v>39</v>
      </c>
      <c r="E7" s="171">
        <v>14</v>
      </c>
      <c r="F7" s="287">
        <v>81458</v>
      </c>
      <c r="G7" s="287">
        <f t="shared" si="0"/>
        <v>351.11206896551727</v>
      </c>
      <c r="H7" s="287">
        <f t="shared" si="1"/>
        <v>66.064882400648827</v>
      </c>
      <c r="I7" s="287">
        <v>155837</v>
      </c>
      <c r="J7" s="287">
        <f t="shared" si="2"/>
        <v>671.71120689655174</v>
      </c>
      <c r="K7" s="287">
        <f t="shared" si="3"/>
        <v>126.38848337388484</v>
      </c>
      <c r="L7" s="288"/>
    </row>
    <row r="8" spans="1:12" ht="22.5" customHeight="1">
      <c r="A8" s="284" t="s">
        <v>16</v>
      </c>
      <c r="B8" s="309">
        <v>231</v>
      </c>
      <c r="C8" s="310">
        <v>1229.5</v>
      </c>
      <c r="D8" s="285" t="s">
        <v>39</v>
      </c>
      <c r="E8" s="171">
        <v>5</v>
      </c>
      <c r="F8" s="287">
        <v>55882</v>
      </c>
      <c r="G8" s="287">
        <f t="shared" si="0"/>
        <v>241.91341991341992</v>
      </c>
      <c r="H8" s="287">
        <f t="shared" si="1"/>
        <v>45.450996339975603</v>
      </c>
      <c r="I8" s="287">
        <v>123980</v>
      </c>
      <c r="J8" s="287">
        <f t="shared" si="2"/>
        <v>536.70995670995671</v>
      </c>
      <c r="K8" s="287">
        <f t="shared" si="3"/>
        <v>100.83773891825946</v>
      </c>
      <c r="L8" s="288"/>
    </row>
    <row r="9" spans="1:12" ht="25.5" customHeight="1">
      <c r="A9" s="284" t="s">
        <v>41</v>
      </c>
      <c r="B9" s="309">
        <v>232</v>
      </c>
      <c r="C9" s="310">
        <v>1233</v>
      </c>
      <c r="D9" s="285" t="s">
        <v>39</v>
      </c>
      <c r="E9" s="171">
        <v>9</v>
      </c>
      <c r="F9" s="287">
        <v>60831</v>
      </c>
      <c r="G9" s="287">
        <f t="shared" si="0"/>
        <v>262.20258620689657</v>
      </c>
      <c r="H9" s="287">
        <f t="shared" si="1"/>
        <v>49.335766423357661</v>
      </c>
      <c r="I9" s="287">
        <v>99376</v>
      </c>
      <c r="J9" s="287">
        <f t="shared" si="2"/>
        <v>428.34482758620692</v>
      </c>
      <c r="K9" s="287">
        <f t="shared" si="3"/>
        <v>80.596918085969179</v>
      </c>
      <c r="L9" s="289" t="s">
        <v>266</v>
      </c>
    </row>
    <row r="10" spans="1:12" ht="25.5" customHeight="1">
      <c r="A10" s="284" t="s">
        <v>17</v>
      </c>
      <c r="B10" s="309">
        <v>176</v>
      </c>
      <c r="C10" s="310">
        <v>934.5</v>
      </c>
      <c r="D10" s="285" t="s">
        <v>39</v>
      </c>
      <c r="E10" s="171">
        <v>5</v>
      </c>
      <c r="F10" s="287">
        <v>47605</v>
      </c>
      <c r="G10" s="287">
        <f t="shared" si="0"/>
        <v>270.48295454545456</v>
      </c>
      <c r="H10" s="287">
        <f t="shared" si="1"/>
        <v>50.94168004280364</v>
      </c>
      <c r="I10" s="287">
        <v>109726</v>
      </c>
      <c r="J10" s="287">
        <f t="shared" si="2"/>
        <v>623.44318181818187</v>
      </c>
      <c r="K10" s="287">
        <f t="shared" si="3"/>
        <v>117.41680042803638</v>
      </c>
      <c r="L10" s="288"/>
    </row>
    <row r="11" spans="1:12" ht="25.5" customHeight="1">
      <c r="A11" s="284" t="s">
        <v>19</v>
      </c>
      <c r="B11" s="309">
        <v>232</v>
      </c>
      <c r="C11" s="310">
        <v>1301.5</v>
      </c>
      <c r="D11" s="285" t="s">
        <v>42</v>
      </c>
      <c r="E11" s="171">
        <v>6</v>
      </c>
      <c r="F11" s="287">
        <v>62556</v>
      </c>
      <c r="G11" s="287">
        <f t="shared" si="0"/>
        <v>269.63793103448273</v>
      </c>
      <c r="H11" s="287">
        <f t="shared" si="1"/>
        <v>48.064540914329619</v>
      </c>
      <c r="I11" s="287">
        <v>140966</v>
      </c>
      <c r="J11" s="287">
        <f t="shared" si="2"/>
        <v>607.61206896551721</v>
      </c>
      <c r="K11" s="287">
        <f t="shared" si="3"/>
        <v>108.31041106415674</v>
      </c>
      <c r="L11" s="288"/>
    </row>
    <row r="12" spans="1:12" ht="25.5" customHeight="1">
      <c r="A12" s="284" t="s">
        <v>20</v>
      </c>
      <c r="B12" s="309">
        <v>118</v>
      </c>
      <c r="C12" s="310">
        <v>665</v>
      </c>
      <c r="D12" s="285" t="s">
        <v>42</v>
      </c>
      <c r="E12" s="171">
        <v>2</v>
      </c>
      <c r="F12" s="287">
        <v>15723</v>
      </c>
      <c r="G12" s="287">
        <f t="shared" si="0"/>
        <v>133.24576271186442</v>
      </c>
      <c r="H12" s="287">
        <f t="shared" si="1"/>
        <v>23.64360902255639</v>
      </c>
      <c r="I12" s="287">
        <v>39510</v>
      </c>
      <c r="J12" s="287">
        <f t="shared" si="2"/>
        <v>334.83050847457628</v>
      </c>
      <c r="K12" s="287">
        <f t="shared" si="3"/>
        <v>59.413533834586467</v>
      </c>
      <c r="L12" s="288" t="s">
        <v>267</v>
      </c>
    </row>
    <row r="13" spans="1:12" ht="25.5" customHeight="1">
      <c r="A13" s="284" t="s">
        <v>21</v>
      </c>
      <c r="B13" s="309">
        <v>232</v>
      </c>
      <c r="C13" s="310">
        <v>1301</v>
      </c>
      <c r="D13" s="290" t="s">
        <v>42</v>
      </c>
      <c r="E13" s="291">
        <v>5</v>
      </c>
      <c r="F13" s="292">
        <v>75649</v>
      </c>
      <c r="G13" s="292">
        <f t="shared" si="0"/>
        <v>326.07327586206895</v>
      </c>
      <c r="H13" s="292">
        <f t="shared" si="1"/>
        <v>58.14681014604151</v>
      </c>
      <c r="I13" s="287">
        <v>252850</v>
      </c>
      <c r="J13" s="293">
        <f t="shared" si="2"/>
        <v>1089.8706896551723</v>
      </c>
      <c r="K13" s="293">
        <f t="shared" si="3"/>
        <v>194.35049961568023</v>
      </c>
      <c r="L13" s="294"/>
    </row>
    <row r="14" spans="1:12" ht="25.5" customHeight="1">
      <c r="A14" s="284" t="s">
        <v>43</v>
      </c>
      <c r="B14" s="309">
        <v>186</v>
      </c>
      <c r="C14" s="310">
        <v>949.5</v>
      </c>
      <c r="D14" s="290" t="s">
        <v>44</v>
      </c>
      <c r="E14" s="291">
        <v>6</v>
      </c>
      <c r="F14" s="292">
        <v>11843</v>
      </c>
      <c r="G14" s="292">
        <f t="shared" si="0"/>
        <v>63.672043010752688</v>
      </c>
      <c r="H14" s="292">
        <f t="shared" si="1"/>
        <v>12.47288046340179</v>
      </c>
      <c r="I14" s="292">
        <v>28501</v>
      </c>
      <c r="J14" s="293">
        <f t="shared" si="2"/>
        <v>153.23118279569891</v>
      </c>
      <c r="K14" s="293">
        <f t="shared" si="3"/>
        <v>30.016850974196945</v>
      </c>
      <c r="L14" s="294"/>
    </row>
    <row r="15" spans="1:12" ht="25.5" customHeight="1">
      <c r="A15" s="284" t="s">
        <v>171</v>
      </c>
      <c r="B15" s="309">
        <v>231</v>
      </c>
      <c r="C15" s="310">
        <v>1343</v>
      </c>
      <c r="D15" s="290" t="s">
        <v>45</v>
      </c>
      <c r="E15" s="291">
        <v>6</v>
      </c>
      <c r="F15" s="292">
        <v>24336</v>
      </c>
      <c r="G15" s="292">
        <f t="shared" si="0"/>
        <v>105.35064935064935</v>
      </c>
      <c r="H15" s="292">
        <f t="shared" si="1"/>
        <v>18.120625465376023</v>
      </c>
      <c r="I15" s="292">
        <v>47682</v>
      </c>
      <c r="J15" s="293">
        <f t="shared" si="2"/>
        <v>206.41558441558442</v>
      </c>
      <c r="K15" s="293">
        <f t="shared" si="3"/>
        <v>35.504095309009678</v>
      </c>
      <c r="L15" s="294"/>
    </row>
    <row r="16" spans="1:12" ht="27.75" customHeight="1">
      <c r="A16" s="284" t="s">
        <v>136</v>
      </c>
      <c r="B16" s="309">
        <v>230</v>
      </c>
      <c r="C16" s="310">
        <v>1294</v>
      </c>
      <c r="D16" s="285" t="s">
        <v>42</v>
      </c>
      <c r="E16" s="171">
        <v>6</v>
      </c>
      <c r="F16" s="287">
        <v>51793</v>
      </c>
      <c r="G16" s="287">
        <f>F16/B16</f>
        <v>225.18695652173912</v>
      </c>
      <c r="H16" s="287">
        <f>F16/C16</f>
        <v>40.025502318392583</v>
      </c>
      <c r="I16" s="287">
        <v>85044</v>
      </c>
      <c r="J16" s="287">
        <f>I16/B16</f>
        <v>369.75652173913045</v>
      </c>
      <c r="K16" s="287">
        <f>I16/C16</f>
        <v>65.721792890262748</v>
      </c>
      <c r="L16" s="288"/>
    </row>
    <row r="17" spans="1:12" ht="25.5" customHeight="1" thickBot="1">
      <c r="A17" s="295" t="s">
        <v>46</v>
      </c>
      <c r="B17" s="311">
        <v>186</v>
      </c>
      <c r="C17" s="312">
        <v>721.5</v>
      </c>
      <c r="D17" s="296" t="s">
        <v>47</v>
      </c>
      <c r="E17" s="125">
        <v>4</v>
      </c>
      <c r="F17" s="297">
        <v>11111</v>
      </c>
      <c r="G17" s="297">
        <f t="shared" si="0"/>
        <v>59.736559139784944</v>
      </c>
      <c r="H17" s="297">
        <f t="shared" si="1"/>
        <v>15.3998613998614</v>
      </c>
      <c r="I17" s="297">
        <v>31507</v>
      </c>
      <c r="J17" s="297">
        <f t="shared" si="2"/>
        <v>169.39247311827958</v>
      </c>
      <c r="K17" s="297">
        <f t="shared" si="3"/>
        <v>43.668745668745672</v>
      </c>
      <c r="L17" s="298"/>
    </row>
    <row r="18" spans="1:12" ht="26.25" customHeight="1" thickBot="1">
      <c r="A18" s="123" t="s">
        <v>207</v>
      </c>
      <c r="B18" s="122" t="s">
        <v>268</v>
      </c>
      <c r="C18" s="120" t="s">
        <v>269</v>
      </c>
      <c r="D18" s="121" t="s">
        <v>208</v>
      </c>
      <c r="F18" s="299" t="s">
        <v>140</v>
      </c>
      <c r="G18" s="430"/>
      <c r="H18" s="430"/>
      <c r="I18" s="431" t="s">
        <v>0</v>
      </c>
      <c r="J18" s="432"/>
    </row>
    <row r="19" spans="1:12" ht="13.5" thickBot="1">
      <c r="A19" s="300"/>
      <c r="B19" s="300"/>
      <c r="C19" s="300"/>
      <c r="D19" s="300"/>
      <c r="E19" s="301"/>
      <c r="F19" s="302">
        <v>1271623</v>
      </c>
      <c r="G19" s="433"/>
      <c r="H19" s="433"/>
      <c r="I19" s="434">
        <v>2111765</v>
      </c>
      <c r="J19" s="435"/>
    </row>
    <row r="20" spans="1:12">
      <c r="A20" s="300"/>
      <c r="B20" s="300"/>
      <c r="C20" s="300"/>
      <c r="D20" s="300"/>
      <c r="E20" s="301"/>
    </row>
    <row r="23" spans="1:12" ht="12.75" customHeight="1"/>
    <row r="28" spans="1:12">
      <c r="D28" s="303"/>
      <c r="E28" s="303"/>
    </row>
  </sheetData>
  <mergeCells count="5">
    <mergeCell ref="A1:L1"/>
    <mergeCell ref="G18:H18"/>
    <mergeCell ref="I18:J18"/>
    <mergeCell ref="G19:H19"/>
    <mergeCell ref="I19:J19"/>
  </mergeCells>
  <printOptions horizontalCentered="1"/>
  <pageMargins left="0.78740157480314965" right="0.19685039370078741" top="0.6692913385826772" bottom="0.39370078740157483" header="0.27559055118110237" footer="0.51181102362204722"/>
  <pageSetup paperSize="9" scale="94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S36"/>
  <sheetViews>
    <sheetView topLeftCell="D1" zoomScaleNormal="100" workbookViewId="0">
      <selection activeCell="U2" sqref="U2"/>
    </sheetView>
  </sheetViews>
  <sheetFormatPr baseColWidth="10" defaultRowHeight="12.75"/>
  <cols>
    <col min="1" max="1" width="14" style="6" customWidth="1"/>
    <col min="2" max="2" width="6.7109375" style="6" bestFit="1" customWidth="1"/>
    <col min="3" max="3" width="7" style="6" customWidth="1"/>
    <col min="4" max="6" width="6.5703125" style="6" bestFit="1" customWidth="1"/>
    <col min="7" max="7" width="6" style="6" bestFit="1" customWidth="1"/>
    <col min="8" max="9" width="6.5703125" style="6" bestFit="1" customWidth="1"/>
    <col min="10" max="10" width="7" style="6" customWidth="1"/>
    <col min="11" max="11" width="7.28515625" style="6" bestFit="1" customWidth="1"/>
    <col min="12" max="12" width="6" style="6" bestFit="1" customWidth="1"/>
    <col min="13" max="13" width="7" style="6" customWidth="1"/>
    <col min="14" max="14" width="6" style="6" bestFit="1" customWidth="1"/>
    <col min="15" max="15" width="7" style="6" customWidth="1"/>
    <col min="16" max="16" width="6" style="6" bestFit="1" customWidth="1"/>
    <col min="17" max="17" width="7" style="6" customWidth="1"/>
    <col min="18" max="18" width="7.7109375" style="6" customWidth="1"/>
    <col min="19" max="19" width="9.7109375" style="6" customWidth="1"/>
    <col min="20" max="16384" width="11.42578125" style="6"/>
  </cols>
  <sheetData>
    <row r="1" spans="1:19" ht="26.25" customHeight="1" thickBot="1">
      <c r="A1" s="436" t="s">
        <v>254</v>
      </c>
      <c r="B1" s="436"/>
      <c r="C1" s="436"/>
      <c r="D1" s="436"/>
      <c r="E1" s="436"/>
      <c r="F1" s="436"/>
      <c r="G1" s="436"/>
      <c r="H1" s="436"/>
      <c r="I1" s="436"/>
      <c r="J1" s="436"/>
      <c r="K1" s="436"/>
      <c r="L1" s="436"/>
      <c r="M1" s="436"/>
      <c r="N1" s="436"/>
      <c r="O1" s="436"/>
      <c r="P1" s="436"/>
      <c r="Q1" s="436"/>
      <c r="R1" s="436"/>
      <c r="S1" s="436"/>
    </row>
    <row r="2" spans="1:19" ht="67.5">
      <c r="A2" s="141">
        <v>2015</v>
      </c>
      <c r="B2" s="54" t="s">
        <v>170</v>
      </c>
      <c r="C2" s="54" t="s">
        <v>169</v>
      </c>
      <c r="D2" s="54" t="s">
        <v>13</v>
      </c>
      <c r="E2" s="54" t="s">
        <v>61</v>
      </c>
      <c r="F2" s="54" t="s">
        <v>105</v>
      </c>
      <c r="G2" s="54" t="s">
        <v>162</v>
      </c>
      <c r="H2" s="54" t="s">
        <v>17</v>
      </c>
      <c r="I2" s="54" t="s">
        <v>168</v>
      </c>
      <c r="J2" s="54" t="s">
        <v>167</v>
      </c>
      <c r="K2" s="54" t="s">
        <v>166</v>
      </c>
      <c r="L2" s="54" t="s">
        <v>165</v>
      </c>
      <c r="M2" s="54" t="s">
        <v>22</v>
      </c>
      <c r="N2" s="54" t="s">
        <v>23</v>
      </c>
      <c r="O2" s="54" t="s">
        <v>164</v>
      </c>
      <c r="P2" s="54" t="s">
        <v>163</v>
      </c>
      <c r="Q2" s="56" t="s">
        <v>247</v>
      </c>
      <c r="R2" s="57" t="s">
        <v>216</v>
      </c>
      <c r="S2" s="58" t="s">
        <v>249</v>
      </c>
    </row>
    <row r="3" spans="1:19">
      <c r="A3" s="22" t="s">
        <v>106</v>
      </c>
      <c r="B3" s="5">
        <v>1901</v>
      </c>
      <c r="C3" s="5">
        <v>376</v>
      </c>
      <c r="D3" s="5">
        <v>8019</v>
      </c>
      <c r="E3" s="5">
        <v>0</v>
      </c>
      <c r="F3" s="5">
        <v>1602</v>
      </c>
      <c r="G3" s="5">
        <v>1223</v>
      </c>
      <c r="H3" s="5">
        <v>984</v>
      </c>
      <c r="I3" s="5">
        <v>950</v>
      </c>
      <c r="J3" s="5">
        <v>342</v>
      </c>
      <c r="K3" s="5">
        <v>857</v>
      </c>
      <c r="L3" s="5">
        <v>1015</v>
      </c>
      <c r="M3" s="5">
        <v>255</v>
      </c>
      <c r="N3" s="5">
        <v>305</v>
      </c>
      <c r="O3" s="5">
        <v>740</v>
      </c>
      <c r="P3" s="5">
        <v>1881</v>
      </c>
      <c r="Q3" s="126">
        <v>20450</v>
      </c>
      <c r="R3" s="211">
        <v>20738</v>
      </c>
      <c r="S3" s="156">
        <f>+(Q3-R3)/R3</f>
        <v>-1.3887549426174173E-2</v>
      </c>
    </row>
    <row r="4" spans="1:19" ht="25.5">
      <c r="A4" s="22" t="s">
        <v>113</v>
      </c>
      <c r="B4" s="5">
        <v>21</v>
      </c>
      <c r="C4" s="5">
        <v>3</v>
      </c>
      <c r="D4" s="5">
        <v>44</v>
      </c>
      <c r="E4" s="5">
        <v>20</v>
      </c>
      <c r="F4" s="5">
        <v>1</v>
      </c>
      <c r="G4" s="5">
        <v>47</v>
      </c>
      <c r="H4" s="5">
        <v>26</v>
      </c>
      <c r="I4" s="5">
        <v>15</v>
      </c>
      <c r="J4" s="5">
        <v>7</v>
      </c>
      <c r="K4" s="5">
        <v>21</v>
      </c>
      <c r="L4" s="5">
        <v>28</v>
      </c>
      <c r="M4" s="5">
        <v>8</v>
      </c>
      <c r="N4" s="5">
        <v>4</v>
      </c>
      <c r="O4" s="5">
        <v>28</v>
      </c>
      <c r="P4" s="5">
        <v>57</v>
      </c>
      <c r="Q4" s="126">
        <v>330</v>
      </c>
      <c r="R4" s="211">
        <v>322</v>
      </c>
      <c r="S4" s="156">
        <f t="shared" ref="S4:S12" si="0">+(Q4-R4)/R4</f>
        <v>2.4844720496894408E-2</v>
      </c>
    </row>
    <row r="5" spans="1:19">
      <c r="A5" s="22" t="s">
        <v>25</v>
      </c>
      <c r="B5" s="5">
        <v>0</v>
      </c>
      <c r="C5" s="5">
        <v>0</v>
      </c>
      <c r="D5" s="5">
        <v>0</v>
      </c>
      <c r="E5" s="5">
        <v>83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  <c r="L5" s="5">
        <v>0</v>
      </c>
      <c r="M5" s="5">
        <v>0</v>
      </c>
      <c r="N5" s="5">
        <v>0</v>
      </c>
      <c r="O5" s="5">
        <v>0</v>
      </c>
      <c r="P5" s="5">
        <v>0</v>
      </c>
      <c r="Q5" s="126">
        <v>83</v>
      </c>
      <c r="R5" s="211">
        <v>62</v>
      </c>
      <c r="S5" s="156">
        <f t="shared" si="0"/>
        <v>0.33870967741935482</v>
      </c>
    </row>
    <row r="6" spans="1:19">
      <c r="A6" s="22" t="s">
        <v>107</v>
      </c>
      <c r="B6" s="5">
        <v>2</v>
      </c>
      <c r="C6" s="5">
        <v>0</v>
      </c>
      <c r="D6" s="5">
        <v>306</v>
      </c>
      <c r="E6" s="5">
        <v>0</v>
      </c>
      <c r="F6" s="5">
        <v>3</v>
      </c>
      <c r="G6" s="5">
        <v>1</v>
      </c>
      <c r="H6" s="5">
        <v>0</v>
      </c>
      <c r="I6" s="5">
        <v>0</v>
      </c>
      <c r="J6" s="5">
        <v>0</v>
      </c>
      <c r="K6" s="5">
        <v>2</v>
      </c>
      <c r="L6" s="5">
        <v>0</v>
      </c>
      <c r="M6" s="5">
        <v>0</v>
      </c>
      <c r="N6" s="5">
        <v>2</v>
      </c>
      <c r="O6" s="5">
        <v>0</v>
      </c>
      <c r="P6" s="5">
        <v>1</v>
      </c>
      <c r="Q6" s="126">
        <v>317</v>
      </c>
      <c r="R6" s="211">
        <v>318</v>
      </c>
      <c r="S6" s="156">
        <f t="shared" si="0"/>
        <v>-3.1446540880503146E-3</v>
      </c>
    </row>
    <row r="7" spans="1:19" ht="25.5">
      <c r="A7" s="22" t="s">
        <v>112</v>
      </c>
      <c r="B7" s="5">
        <v>39</v>
      </c>
      <c r="C7" s="5">
        <v>4</v>
      </c>
      <c r="D7" s="5">
        <v>6</v>
      </c>
      <c r="E7" s="5">
        <v>430</v>
      </c>
      <c r="F7" s="5">
        <v>0</v>
      </c>
      <c r="G7" s="5">
        <v>55</v>
      </c>
      <c r="H7" s="5">
        <v>27</v>
      </c>
      <c r="I7" s="5">
        <v>30</v>
      </c>
      <c r="J7" s="5">
        <v>9</v>
      </c>
      <c r="K7" s="5">
        <v>35</v>
      </c>
      <c r="L7" s="5">
        <v>139</v>
      </c>
      <c r="M7" s="5">
        <v>9</v>
      </c>
      <c r="N7" s="5">
        <v>32</v>
      </c>
      <c r="O7" s="5">
        <v>44</v>
      </c>
      <c r="P7" s="5">
        <v>180</v>
      </c>
      <c r="Q7" s="126">
        <v>1039</v>
      </c>
      <c r="R7" s="211">
        <v>994</v>
      </c>
      <c r="S7" s="156">
        <f t="shared" si="0"/>
        <v>4.527162977867203E-2</v>
      </c>
    </row>
    <row r="8" spans="1:19">
      <c r="A8" s="22" t="s">
        <v>108</v>
      </c>
      <c r="B8" s="5">
        <v>21</v>
      </c>
      <c r="C8" s="5">
        <v>8</v>
      </c>
      <c r="D8" s="5">
        <v>52</v>
      </c>
      <c r="E8" s="5">
        <v>0</v>
      </c>
      <c r="F8" s="5">
        <v>7</v>
      </c>
      <c r="G8" s="5">
        <v>12</v>
      </c>
      <c r="H8" s="5">
        <v>20</v>
      </c>
      <c r="I8" s="5">
        <v>4</v>
      </c>
      <c r="J8" s="5">
        <v>6</v>
      </c>
      <c r="K8" s="5">
        <v>8</v>
      </c>
      <c r="L8" s="5">
        <v>68</v>
      </c>
      <c r="M8" s="5">
        <v>4</v>
      </c>
      <c r="N8" s="5">
        <v>4</v>
      </c>
      <c r="O8" s="5">
        <v>20</v>
      </c>
      <c r="P8" s="5">
        <v>12</v>
      </c>
      <c r="Q8" s="126">
        <v>246</v>
      </c>
      <c r="R8" s="211">
        <v>297</v>
      </c>
      <c r="S8" s="156">
        <f t="shared" si="0"/>
        <v>-0.17171717171717171</v>
      </c>
    </row>
    <row r="9" spans="1:19">
      <c r="A9" s="22" t="s">
        <v>109</v>
      </c>
      <c r="B9" s="5">
        <v>1360</v>
      </c>
      <c r="C9" s="5">
        <v>309</v>
      </c>
      <c r="D9" s="5">
        <v>2925</v>
      </c>
      <c r="E9" s="5">
        <v>0</v>
      </c>
      <c r="F9" s="5">
        <v>544</v>
      </c>
      <c r="G9" s="5">
        <v>911</v>
      </c>
      <c r="H9" s="5">
        <v>816</v>
      </c>
      <c r="I9" s="5">
        <v>684</v>
      </c>
      <c r="J9" s="5">
        <v>402</v>
      </c>
      <c r="K9" s="5">
        <v>563</v>
      </c>
      <c r="L9" s="5">
        <v>2372</v>
      </c>
      <c r="M9" s="5">
        <v>151</v>
      </c>
      <c r="N9" s="5">
        <v>153</v>
      </c>
      <c r="O9" s="5">
        <v>929</v>
      </c>
      <c r="P9" s="5">
        <v>1410</v>
      </c>
      <c r="Q9" s="126">
        <v>13529</v>
      </c>
      <c r="R9" s="211">
        <v>13346</v>
      </c>
      <c r="S9" s="156">
        <f t="shared" si="0"/>
        <v>1.3711973625056197E-2</v>
      </c>
    </row>
    <row r="10" spans="1:19">
      <c r="A10" s="22" t="s">
        <v>110</v>
      </c>
      <c r="B10" s="5">
        <v>226</v>
      </c>
      <c r="C10" s="5">
        <v>30</v>
      </c>
      <c r="D10" s="5">
        <v>1878</v>
      </c>
      <c r="E10" s="5">
        <v>0</v>
      </c>
      <c r="F10" s="5">
        <v>483</v>
      </c>
      <c r="G10" s="5">
        <v>193</v>
      </c>
      <c r="H10" s="5">
        <v>93</v>
      </c>
      <c r="I10" s="5">
        <v>111</v>
      </c>
      <c r="J10" s="5">
        <v>19</v>
      </c>
      <c r="K10" s="5">
        <v>84</v>
      </c>
      <c r="L10" s="5">
        <v>163</v>
      </c>
      <c r="M10" s="5">
        <v>14</v>
      </c>
      <c r="N10" s="5">
        <v>28</v>
      </c>
      <c r="O10" s="5">
        <v>103</v>
      </c>
      <c r="P10" s="5">
        <v>172</v>
      </c>
      <c r="Q10" s="126">
        <v>3597</v>
      </c>
      <c r="R10" s="211">
        <v>3948</v>
      </c>
      <c r="S10" s="156">
        <f t="shared" si="0"/>
        <v>-8.8905775075987847E-2</v>
      </c>
    </row>
    <row r="11" spans="1:19">
      <c r="A11" s="22" t="s">
        <v>111</v>
      </c>
      <c r="B11" s="5">
        <v>19</v>
      </c>
      <c r="C11" s="5">
        <v>8</v>
      </c>
      <c r="D11" s="5">
        <v>124</v>
      </c>
      <c r="E11" s="5">
        <v>0</v>
      </c>
      <c r="F11" s="5">
        <v>22</v>
      </c>
      <c r="G11" s="5">
        <v>27</v>
      </c>
      <c r="H11" s="5">
        <v>10</v>
      </c>
      <c r="I11" s="5">
        <v>26</v>
      </c>
      <c r="J11" s="5">
        <v>5</v>
      </c>
      <c r="K11" s="5">
        <v>11</v>
      </c>
      <c r="L11" s="5">
        <v>32</v>
      </c>
      <c r="M11" s="5">
        <v>1</v>
      </c>
      <c r="N11" s="5">
        <v>5</v>
      </c>
      <c r="O11" s="5">
        <v>16</v>
      </c>
      <c r="P11" s="5">
        <v>19</v>
      </c>
      <c r="Q11" s="126">
        <v>325</v>
      </c>
      <c r="R11" s="211">
        <v>346</v>
      </c>
      <c r="S11" s="156">
        <f t="shared" si="0"/>
        <v>-6.0693641618497107E-2</v>
      </c>
    </row>
    <row r="12" spans="1:19">
      <c r="A12" s="23" t="s">
        <v>247</v>
      </c>
      <c r="B12" s="126">
        <v>3589</v>
      </c>
      <c r="C12" s="126">
        <v>738</v>
      </c>
      <c r="D12" s="126">
        <v>13354</v>
      </c>
      <c r="E12" s="126">
        <v>533</v>
      </c>
      <c r="F12" s="126">
        <v>2662</v>
      </c>
      <c r="G12" s="126">
        <v>2469</v>
      </c>
      <c r="H12" s="126">
        <v>1976</v>
      </c>
      <c r="I12" s="126">
        <v>1820</v>
      </c>
      <c r="J12" s="126">
        <v>790</v>
      </c>
      <c r="K12" s="126">
        <v>1581</v>
      </c>
      <c r="L12" s="126">
        <v>3817</v>
      </c>
      <c r="M12" s="126">
        <v>442</v>
      </c>
      <c r="N12" s="126">
        <v>533</v>
      </c>
      <c r="O12" s="126">
        <v>1880</v>
      </c>
      <c r="P12" s="126">
        <v>3732</v>
      </c>
      <c r="Q12" s="126">
        <v>39916</v>
      </c>
      <c r="R12" s="211">
        <v>40371</v>
      </c>
      <c r="S12" s="156">
        <f t="shared" si="0"/>
        <v>-1.1270466423918159E-2</v>
      </c>
    </row>
    <row r="13" spans="1:19" ht="15" customHeight="1">
      <c r="A13" s="24" t="s">
        <v>216</v>
      </c>
      <c r="B13" s="211">
        <v>3395</v>
      </c>
      <c r="C13" s="211">
        <v>1250</v>
      </c>
      <c r="D13" s="211">
        <v>13207</v>
      </c>
      <c r="E13" s="211">
        <v>391</v>
      </c>
      <c r="F13" s="211">
        <v>2912</v>
      </c>
      <c r="G13" s="211">
        <v>2478</v>
      </c>
      <c r="H13" s="211">
        <v>1940</v>
      </c>
      <c r="I13" s="211">
        <v>1661</v>
      </c>
      <c r="J13" s="211">
        <v>794</v>
      </c>
      <c r="K13" s="211">
        <v>1667</v>
      </c>
      <c r="L13" s="211">
        <v>3506</v>
      </c>
      <c r="M13" s="211">
        <v>452</v>
      </c>
      <c r="N13" s="211">
        <v>565</v>
      </c>
      <c r="O13" s="211">
        <v>2200</v>
      </c>
      <c r="P13" s="211">
        <v>3953</v>
      </c>
      <c r="Q13" s="211">
        <v>40371</v>
      </c>
      <c r="R13" s="438"/>
      <c r="S13" s="439"/>
    </row>
    <row r="14" spans="1:19" ht="15.75" customHeight="1" thickBot="1">
      <c r="A14" s="27" t="s">
        <v>249</v>
      </c>
      <c r="B14" s="92">
        <f>+(B12-B13)/B13</f>
        <v>5.7142857142857141E-2</v>
      </c>
      <c r="C14" s="92">
        <f t="shared" ref="C14:Q14" si="1">+(C12-C13)/C13</f>
        <v>-0.40960000000000002</v>
      </c>
      <c r="D14" s="92">
        <f t="shared" si="1"/>
        <v>1.1130461119103506E-2</v>
      </c>
      <c r="E14" s="92">
        <f t="shared" si="1"/>
        <v>0.3631713554987212</v>
      </c>
      <c r="F14" s="92">
        <f t="shared" si="1"/>
        <v>-8.5851648351648352E-2</v>
      </c>
      <c r="G14" s="92">
        <f t="shared" si="1"/>
        <v>-3.6319612590799033E-3</v>
      </c>
      <c r="H14" s="92">
        <f t="shared" si="1"/>
        <v>1.8556701030927835E-2</v>
      </c>
      <c r="I14" s="92">
        <f t="shared" si="1"/>
        <v>9.5725466586393734E-2</v>
      </c>
      <c r="J14" s="92">
        <f t="shared" si="1"/>
        <v>-5.0377833753148613E-3</v>
      </c>
      <c r="K14" s="92">
        <f t="shared" si="1"/>
        <v>-5.1589682063587279E-2</v>
      </c>
      <c r="L14" s="92">
        <f t="shared" si="1"/>
        <v>8.8705077010838559E-2</v>
      </c>
      <c r="M14" s="92">
        <f t="shared" si="1"/>
        <v>-2.2123893805309734E-2</v>
      </c>
      <c r="N14" s="92">
        <f t="shared" si="1"/>
        <v>-5.663716814159292E-2</v>
      </c>
      <c r="O14" s="92">
        <f t="shared" si="1"/>
        <v>-0.14545454545454545</v>
      </c>
      <c r="P14" s="92">
        <f t="shared" si="1"/>
        <v>-5.590690614722995E-2</v>
      </c>
      <c r="Q14" s="92">
        <f t="shared" si="1"/>
        <v>-1.1270466423918159E-2</v>
      </c>
      <c r="R14" s="440"/>
      <c r="S14" s="441"/>
    </row>
    <row r="36" spans="1:19">
      <c r="A36" s="437"/>
      <c r="B36" s="437"/>
      <c r="C36" s="437"/>
      <c r="D36" s="437"/>
      <c r="E36" s="437"/>
      <c r="F36" s="437"/>
      <c r="G36" s="437"/>
      <c r="H36" s="437"/>
      <c r="I36" s="437"/>
      <c r="J36" s="437"/>
      <c r="K36" s="437"/>
      <c r="L36" s="437"/>
      <c r="M36" s="437"/>
      <c r="N36" s="437"/>
      <c r="O36" s="437"/>
      <c r="P36" s="437"/>
      <c r="Q36" s="437"/>
      <c r="R36" s="437"/>
      <c r="S36" s="437"/>
    </row>
  </sheetData>
  <mergeCells count="3">
    <mergeCell ref="A1:S1"/>
    <mergeCell ref="A36:S36"/>
    <mergeCell ref="R13:S14"/>
  </mergeCells>
  <phoneticPr fontId="8" type="noConversion"/>
  <printOptions horizontalCentered="1"/>
  <pageMargins left="0.78740157480314965" right="0.19685039370078741" top="0.39370078740157483" bottom="0.19685039370078741" header="0.11811023622047245" footer="0.51181102362204722"/>
  <pageSetup paperSize="9" scale="99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T44"/>
  <sheetViews>
    <sheetView zoomScaleNormal="100" workbookViewId="0">
      <pane xSplit="1" ySplit="2" topLeftCell="B25" activePane="bottomRight" state="frozen"/>
      <selection activeCell="U3" sqref="U3"/>
      <selection pane="topRight" activeCell="U3" sqref="U3"/>
      <selection pane="bottomLeft" activeCell="U3" sqref="U3"/>
      <selection pane="bottomRight" activeCell="U3" sqref="U3"/>
    </sheetView>
  </sheetViews>
  <sheetFormatPr baseColWidth="10" defaultRowHeight="12.75"/>
  <cols>
    <col min="1" max="1" width="34.7109375" style="13" customWidth="1"/>
    <col min="2" max="3" width="5.7109375" style="13" customWidth="1"/>
    <col min="4" max="4" width="6.28515625" style="13" customWidth="1"/>
    <col min="5" max="16" width="5.7109375" style="13" customWidth="1"/>
    <col min="17" max="17" width="8.85546875" style="96" customWidth="1"/>
    <col min="18" max="16384" width="11.42578125" style="13"/>
  </cols>
  <sheetData>
    <row r="1" spans="1:20" ht="16.5" thickBot="1">
      <c r="A1" s="442" t="s">
        <v>255</v>
      </c>
      <c r="B1" s="442"/>
      <c r="C1" s="442"/>
      <c r="D1" s="442"/>
      <c r="E1" s="442"/>
      <c r="F1" s="442"/>
      <c r="G1" s="442"/>
      <c r="H1" s="442"/>
      <c r="I1" s="442"/>
      <c r="J1" s="442"/>
      <c r="K1" s="442"/>
      <c r="L1" s="442"/>
      <c r="M1" s="442"/>
      <c r="N1" s="442"/>
      <c r="O1" s="442"/>
      <c r="P1" s="442"/>
      <c r="Q1" s="442"/>
    </row>
    <row r="2" spans="1:20" ht="66" customHeight="1">
      <c r="A2" s="98"/>
      <c r="B2" s="67" t="s">
        <v>170</v>
      </c>
      <c r="C2" s="59" t="s">
        <v>169</v>
      </c>
      <c r="D2" s="63" t="s">
        <v>13</v>
      </c>
      <c r="E2" s="63" t="s">
        <v>61</v>
      </c>
      <c r="F2" s="63" t="s">
        <v>105</v>
      </c>
      <c r="G2" s="60" t="s">
        <v>162</v>
      </c>
      <c r="H2" s="61" t="s">
        <v>17</v>
      </c>
      <c r="I2" s="63" t="s">
        <v>168</v>
      </c>
      <c r="J2" s="62" t="s">
        <v>167</v>
      </c>
      <c r="K2" s="82" t="s">
        <v>166</v>
      </c>
      <c r="L2" s="63" t="s">
        <v>165</v>
      </c>
      <c r="M2" s="81" t="s">
        <v>22</v>
      </c>
      <c r="N2" s="63" t="s">
        <v>23</v>
      </c>
      <c r="O2" s="63" t="s">
        <v>164</v>
      </c>
      <c r="P2" s="63" t="s">
        <v>163</v>
      </c>
      <c r="Q2" s="83" t="s">
        <v>24</v>
      </c>
    </row>
    <row r="3" spans="1:20">
      <c r="A3" s="99" t="s">
        <v>64</v>
      </c>
      <c r="B3" s="5">
        <v>0</v>
      </c>
      <c r="C3" s="5">
        <v>0</v>
      </c>
      <c r="D3" s="5">
        <v>48</v>
      </c>
      <c r="E3" s="5">
        <v>0</v>
      </c>
      <c r="F3" s="5">
        <v>4</v>
      </c>
      <c r="G3" s="5">
        <v>59</v>
      </c>
      <c r="H3" s="5">
        <v>0</v>
      </c>
      <c r="I3" s="5">
        <v>7</v>
      </c>
      <c r="J3" s="5">
        <v>0</v>
      </c>
      <c r="K3" s="5">
        <v>0</v>
      </c>
      <c r="L3" s="5">
        <v>4</v>
      </c>
      <c r="M3" s="5">
        <v>0</v>
      </c>
      <c r="N3" s="5">
        <v>0</v>
      </c>
      <c r="O3" s="5">
        <v>0</v>
      </c>
      <c r="P3" s="5">
        <v>3</v>
      </c>
      <c r="Q3" s="103">
        <v>125</v>
      </c>
    </row>
    <row r="4" spans="1:20">
      <c r="A4" s="99" t="s">
        <v>65</v>
      </c>
      <c r="B4" s="5">
        <v>1</v>
      </c>
      <c r="C4" s="5">
        <v>0</v>
      </c>
      <c r="D4" s="5">
        <v>7</v>
      </c>
      <c r="E4" s="5">
        <v>2</v>
      </c>
      <c r="F4" s="5">
        <v>4</v>
      </c>
      <c r="G4" s="5">
        <v>90</v>
      </c>
      <c r="H4" s="5">
        <v>0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103">
        <v>104</v>
      </c>
    </row>
    <row r="5" spans="1:20">
      <c r="A5" s="214" t="s">
        <v>232</v>
      </c>
      <c r="B5" s="5">
        <v>401</v>
      </c>
      <c r="C5" s="10">
        <v>626</v>
      </c>
      <c r="D5" s="5">
        <v>366</v>
      </c>
      <c r="E5" s="5">
        <v>6</v>
      </c>
      <c r="F5" s="5">
        <v>34</v>
      </c>
      <c r="G5" s="5">
        <v>26</v>
      </c>
      <c r="H5" s="5">
        <v>2</v>
      </c>
      <c r="I5" s="5">
        <v>5</v>
      </c>
      <c r="J5" s="5">
        <v>2</v>
      </c>
      <c r="K5" s="5">
        <v>2</v>
      </c>
      <c r="L5" s="5">
        <v>19</v>
      </c>
      <c r="M5" s="5">
        <v>0</v>
      </c>
      <c r="N5" s="5">
        <v>12</v>
      </c>
      <c r="O5" s="5">
        <v>1</v>
      </c>
      <c r="P5" s="5">
        <v>13</v>
      </c>
      <c r="Q5" s="103">
        <v>1515</v>
      </c>
      <c r="S5" s="205"/>
    </row>
    <row r="6" spans="1:20">
      <c r="A6" s="100" t="s">
        <v>66</v>
      </c>
      <c r="B6" s="5">
        <v>6</v>
      </c>
      <c r="C6" s="5">
        <v>0</v>
      </c>
      <c r="D6" s="5">
        <v>15</v>
      </c>
      <c r="E6" s="5">
        <v>0</v>
      </c>
      <c r="F6" s="5">
        <v>4</v>
      </c>
      <c r="G6" s="33">
        <v>1041</v>
      </c>
      <c r="H6" s="5">
        <v>1</v>
      </c>
      <c r="I6" s="5">
        <v>0</v>
      </c>
      <c r="J6" s="5">
        <v>0</v>
      </c>
      <c r="K6" s="5">
        <v>0</v>
      </c>
      <c r="L6" s="5">
        <v>1</v>
      </c>
      <c r="M6" s="5">
        <v>0</v>
      </c>
      <c r="N6" s="5">
        <v>0</v>
      </c>
      <c r="O6" s="5">
        <v>1</v>
      </c>
      <c r="P6" s="5">
        <v>2</v>
      </c>
      <c r="Q6" s="103">
        <v>1071</v>
      </c>
    </row>
    <row r="7" spans="1:20">
      <c r="A7" s="101" t="s">
        <v>67</v>
      </c>
      <c r="B7" s="18">
        <v>986</v>
      </c>
      <c r="C7" s="5">
        <v>2</v>
      </c>
      <c r="D7" s="5">
        <v>23</v>
      </c>
      <c r="E7" s="5">
        <v>2</v>
      </c>
      <c r="F7" s="5">
        <v>5</v>
      </c>
      <c r="G7" s="5">
        <v>9</v>
      </c>
      <c r="H7" s="5">
        <v>0</v>
      </c>
      <c r="I7" s="5">
        <v>3</v>
      </c>
      <c r="J7" s="5">
        <v>0</v>
      </c>
      <c r="K7" s="5">
        <v>1</v>
      </c>
      <c r="L7" s="5">
        <v>2</v>
      </c>
      <c r="M7" s="5">
        <v>0</v>
      </c>
      <c r="N7" s="5">
        <v>1</v>
      </c>
      <c r="O7" s="5">
        <v>1</v>
      </c>
      <c r="P7" s="5">
        <v>2</v>
      </c>
      <c r="Q7" s="103">
        <v>1037</v>
      </c>
      <c r="S7" s="205"/>
    </row>
    <row r="8" spans="1:20">
      <c r="A8" s="99" t="s">
        <v>68</v>
      </c>
      <c r="B8" s="5">
        <v>0</v>
      </c>
      <c r="C8" s="5">
        <v>0</v>
      </c>
      <c r="D8" s="5">
        <v>11</v>
      </c>
      <c r="E8" s="5">
        <v>1</v>
      </c>
      <c r="F8" s="5">
        <v>2</v>
      </c>
      <c r="G8" s="5">
        <v>0</v>
      </c>
      <c r="H8" s="5">
        <v>71</v>
      </c>
      <c r="I8" s="5">
        <v>0</v>
      </c>
      <c r="J8" s="5">
        <v>0</v>
      </c>
      <c r="K8" s="5">
        <v>0</v>
      </c>
      <c r="L8" s="5">
        <v>4</v>
      </c>
      <c r="M8" s="5">
        <v>5</v>
      </c>
      <c r="N8" s="5">
        <v>0</v>
      </c>
      <c r="O8" s="5">
        <v>0</v>
      </c>
      <c r="P8" s="5">
        <v>0</v>
      </c>
      <c r="Q8" s="103">
        <v>94</v>
      </c>
      <c r="S8" s="205"/>
    </row>
    <row r="9" spans="1:20">
      <c r="A9" s="99" t="s">
        <v>69</v>
      </c>
      <c r="B9" s="5">
        <v>0</v>
      </c>
      <c r="C9" s="5">
        <v>0</v>
      </c>
      <c r="D9" s="5">
        <v>19</v>
      </c>
      <c r="E9" s="5">
        <v>2</v>
      </c>
      <c r="F9" s="5">
        <v>2</v>
      </c>
      <c r="G9" s="5">
        <v>1</v>
      </c>
      <c r="H9" s="5">
        <v>141</v>
      </c>
      <c r="I9" s="5">
        <v>1</v>
      </c>
      <c r="J9" s="5">
        <v>0</v>
      </c>
      <c r="K9" s="5">
        <v>1</v>
      </c>
      <c r="L9" s="5">
        <v>5</v>
      </c>
      <c r="M9" s="5">
        <v>2</v>
      </c>
      <c r="N9" s="5">
        <v>0</v>
      </c>
      <c r="O9" s="5">
        <v>2</v>
      </c>
      <c r="P9" s="5">
        <v>5</v>
      </c>
      <c r="Q9" s="103">
        <v>181</v>
      </c>
    </row>
    <row r="10" spans="1:20">
      <c r="A10" s="99" t="s">
        <v>70</v>
      </c>
      <c r="B10" s="5">
        <v>0</v>
      </c>
      <c r="C10" s="5">
        <v>0</v>
      </c>
      <c r="D10" s="5">
        <v>25</v>
      </c>
      <c r="E10" s="5">
        <v>1</v>
      </c>
      <c r="F10" s="5">
        <v>5</v>
      </c>
      <c r="G10" s="5">
        <v>0</v>
      </c>
      <c r="H10" s="5">
        <v>37</v>
      </c>
      <c r="I10" s="5">
        <v>5</v>
      </c>
      <c r="J10" s="5">
        <v>3</v>
      </c>
      <c r="K10" s="5">
        <v>5</v>
      </c>
      <c r="L10" s="5">
        <v>7</v>
      </c>
      <c r="M10" s="5">
        <v>4</v>
      </c>
      <c r="N10" s="5">
        <v>0</v>
      </c>
      <c r="O10" s="5">
        <v>1</v>
      </c>
      <c r="P10" s="5">
        <v>7</v>
      </c>
      <c r="Q10" s="103">
        <v>100</v>
      </c>
    </row>
    <row r="11" spans="1:20">
      <c r="A11" s="99" t="s">
        <v>71</v>
      </c>
      <c r="B11" s="5">
        <v>65</v>
      </c>
      <c r="C11" s="5">
        <v>3</v>
      </c>
      <c r="D11" s="5">
        <v>84</v>
      </c>
      <c r="E11" s="5">
        <v>3</v>
      </c>
      <c r="F11" s="5">
        <v>13</v>
      </c>
      <c r="G11" s="5">
        <v>1</v>
      </c>
      <c r="H11" s="5">
        <v>0</v>
      </c>
      <c r="I11" s="5">
        <v>1</v>
      </c>
      <c r="J11" s="5">
        <v>0</v>
      </c>
      <c r="K11" s="5">
        <v>2</v>
      </c>
      <c r="L11" s="5">
        <v>207</v>
      </c>
      <c r="M11" s="5">
        <v>1</v>
      </c>
      <c r="N11" s="5">
        <v>0</v>
      </c>
      <c r="O11" s="5">
        <v>2</v>
      </c>
      <c r="P11" s="5">
        <v>2</v>
      </c>
      <c r="Q11" s="103">
        <v>384</v>
      </c>
    </row>
    <row r="12" spans="1:20">
      <c r="A12" s="99" t="s">
        <v>72</v>
      </c>
      <c r="B12" s="5">
        <v>322</v>
      </c>
      <c r="C12" s="5">
        <v>4</v>
      </c>
      <c r="D12" s="5">
        <v>36</v>
      </c>
      <c r="E12" s="5">
        <v>5</v>
      </c>
      <c r="F12" s="5">
        <v>5</v>
      </c>
      <c r="G12" s="5">
        <v>26</v>
      </c>
      <c r="H12" s="5">
        <v>1</v>
      </c>
      <c r="I12" s="5">
        <v>1</v>
      </c>
      <c r="J12" s="5">
        <v>0</v>
      </c>
      <c r="K12" s="5">
        <v>3</v>
      </c>
      <c r="L12" s="5">
        <v>3</v>
      </c>
      <c r="M12" s="5">
        <v>1</v>
      </c>
      <c r="N12" s="5">
        <v>1</v>
      </c>
      <c r="O12" s="5">
        <v>6</v>
      </c>
      <c r="P12" s="5">
        <v>1</v>
      </c>
      <c r="Q12" s="103">
        <v>415</v>
      </c>
      <c r="T12" s="206"/>
    </row>
    <row r="13" spans="1:20">
      <c r="A13" s="99" t="s">
        <v>73</v>
      </c>
      <c r="B13" s="5">
        <v>0</v>
      </c>
      <c r="C13" s="5">
        <v>1</v>
      </c>
      <c r="D13" s="5">
        <v>76</v>
      </c>
      <c r="E13" s="5">
        <v>8</v>
      </c>
      <c r="F13" s="5">
        <v>16</v>
      </c>
      <c r="G13" s="5">
        <v>1</v>
      </c>
      <c r="H13" s="5">
        <v>34</v>
      </c>
      <c r="I13" s="5">
        <v>10</v>
      </c>
      <c r="J13" s="5">
        <v>0</v>
      </c>
      <c r="K13" s="5">
        <v>0</v>
      </c>
      <c r="L13" s="5">
        <v>85</v>
      </c>
      <c r="M13" s="5">
        <v>7</v>
      </c>
      <c r="N13" s="5">
        <v>0</v>
      </c>
      <c r="O13" s="5">
        <v>9</v>
      </c>
      <c r="P13" s="5">
        <v>9</v>
      </c>
      <c r="Q13" s="103">
        <v>256</v>
      </c>
    </row>
    <row r="14" spans="1:20">
      <c r="A14" s="99" t="s">
        <v>74</v>
      </c>
      <c r="B14" s="5">
        <v>4</v>
      </c>
      <c r="C14" s="5">
        <v>1</v>
      </c>
      <c r="D14" s="5">
        <v>146</v>
      </c>
      <c r="E14" s="5">
        <v>10</v>
      </c>
      <c r="F14" s="5">
        <v>23</v>
      </c>
      <c r="G14" s="5">
        <v>0</v>
      </c>
      <c r="H14" s="5">
        <v>1</v>
      </c>
      <c r="I14" s="5">
        <v>84</v>
      </c>
      <c r="J14" s="5">
        <v>1</v>
      </c>
      <c r="K14" s="5">
        <v>72</v>
      </c>
      <c r="L14" s="5">
        <v>1</v>
      </c>
      <c r="M14" s="5">
        <v>1</v>
      </c>
      <c r="N14" s="5">
        <v>0</v>
      </c>
      <c r="O14" s="5">
        <v>2</v>
      </c>
      <c r="P14" s="5">
        <v>7</v>
      </c>
      <c r="Q14" s="103">
        <v>353</v>
      </c>
    </row>
    <row r="15" spans="1:20">
      <c r="A15" s="102" t="s">
        <v>75</v>
      </c>
      <c r="B15" s="5">
        <v>0</v>
      </c>
      <c r="C15" s="5">
        <v>0</v>
      </c>
      <c r="D15" s="5">
        <v>12</v>
      </c>
      <c r="E15" s="5">
        <v>0</v>
      </c>
      <c r="F15" s="5">
        <v>1</v>
      </c>
      <c r="G15" s="5">
        <v>0</v>
      </c>
      <c r="H15" s="5">
        <v>29</v>
      </c>
      <c r="I15" s="5">
        <v>2</v>
      </c>
      <c r="J15" s="5">
        <v>0</v>
      </c>
      <c r="K15" s="5">
        <v>0</v>
      </c>
      <c r="L15" s="5">
        <v>2</v>
      </c>
      <c r="M15" s="80">
        <v>306</v>
      </c>
      <c r="N15" s="5">
        <v>0</v>
      </c>
      <c r="O15" s="5">
        <v>1</v>
      </c>
      <c r="P15" s="5">
        <v>1</v>
      </c>
      <c r="Q15" s="103">
        <v>354</v>
      </c>
    </row>
    <row r="16" spans="1:20">
      <c r="A16" s="99" t="s">
        <v>76</v>
      </c>
      <c r="B16" s="5">
        <v>210</v>
      </c>
      <c r="C16" s="5">
        <v>15</v>
      </c>
      <c r="D16" s="5">
        <v>107</v>
      </c>
      <c r="E16" s="5">
        <v>3</v>
      </c>
      <c r="F16" s="5">
        <v>14</v>
      </c>
      <c r="G16" s="5">
        <v>115</v>
      </c>
      <c r="H16" s="5">
        <v>0</v>
      </c>
      <c r="I16" s="5">
        <v>10</v>
      </c>
      <c r="J16" s="5">
        <v>0</v>
      </c>
      <c r="K16" s="5">
        <v>2</v>
      </c>
      <c r="L16" s="5">
        <v>3</v>
      </c>
      <c r="M16" s="5">
        <v>0</v>
      </c>
      <c r="N16" s="5">
        <v>0</v>
      </c>
      <c r="O16" s="5">
        <v>0</v>
      </c>
      <c r="P16" s="5">
        <v>1</v>
      </c>
      <c r="Q16" s="103">
        <v>480</v>
      </c>
      <c r="T16" s="206"/>
    </row>
    <row r="17" spans="1:20">
      <c r="A17" s="99" t="s">
        <v>77</v>
      </c>
      <c r="B17" s="5">
        <v>15</v>
      </c>
      <c r="C17" s="5">
        <v>1</v>
      </c>
      <c r="D17" s="5">
        <v>3</v>
      </c>
      <c r="E17" s="5">
        <v>0</v>
      </c>
      <c r="F17" s="5">
        <v>1</v>
      </c>
      <c r="G17" s="5">
        <v>53</v>
      </c>
      <c r="H17" s="5">
        <v>0</v>
      </c>
      <c r="I17" s="5">
        <v>1</v>
      </c>
      <c r="J17" s="5">
        <v>0</v>
      </c>
      <c r="K17" s="5">
        <v>1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103">
        <v>75</v>
      </c>
    </row>
    <row r="18" spans="1:20">
      <c r="A18" s="213" t="s">
        <v>231</v>
      </c>
      <c r="B18" s="5">
        <v>156</v>
      </c>
      <c r="C18" s="5">
        <v>1</v>
      </c>
      <c r="D18" s="5">
        <v>34</v>
      </c>
      <c r="E18" s="5">
        <v>8</v>
      </c>
      <c r="F18" s="5">
        <v>11</v>
      </c>
      <c r="G18" s="5">
        <v>5</v>
      </c>
      <c r="H18" s="5">
        <v>0</v>
      </c>
      <c r="I18" s="5">
        <v>0</v>
      </c>
      <c r="J18" s="5">
        <v>0</v>
      </c>
      <c r="K18" s="5">
        <v>0</v>
      </c>
      <c r="L18" s="5">
        <v>15</v>
      </c>
      <c r="M18" s="5">
        <v>0</v>
      </c>
      <c r="N18" s="5">
        <v>0</v>
      </c>
      <c r="O18" s="5">
        <v>0</v>
      </c>
      <c r="P18" s="5">
        <v>1</v>
      </c>
      <c r="Q18" s="103">
        <v>231</v>
      </c>
      <c r="T18" s="206"/>
    </row>
    <row r="19" spans="1:20">
      <c r="A19" s="110" t="s">
        <v>141</v>
      </c>
      <c r="B19" s="5">
        <v>484</v>
      </c>
      <c r="C19" s="5">
        <v>70</v>
      </c>
      <c r="D19" s="31">
        <v>11141</v>
      </c>
      <c r="E19" s="31">
        <v>437</v>
      </c>
      <c r="F19" s="31">
        <v>2315</v>
      </c>
      <c r="G19" s="31">
        <v>73</v>
      </c>
      <c r="H19" s="31">
        <v>90</v>
      </c>
      <c r="I19" s="31">
        <v>1550</v>
      </c>
      <c r="J19" s="31">
        <v>5</v>
      </c>
      <c r="K19" s="31">
        <v>64</v>
      </c>
      <c r="L19" s="31">
        <v>3163</v>
      </c>
      <c r="M19" s="31">
        <v>71</v>
      </c>
      <c r="N19" s="31">
        <v>509</v>
      </c>
      <c r="O19" s="31">
        <v>1803</v>
      </c>
      <c r="P19" s="31">
        <v>3601</v>
      </c>
      <c r="Q19" s="103">
        <v>25376</v>
      </c>
    </row>
    <row r="20" spans="1:20">
      <c r="A20" s="213" t="s">
        <v>256</v>
      </c>
      <c r="B20" s="5">
        <v>1</v>
      </c>
      <c r="C20" s="5">
        <v>0</v>
      </c>
      <c r="D20" s="5">
        <v>5</v>
      </c>
      <c r="E20" s="5">
        <v>0</v>
      </c>
      <c r="F20" s="5">
        <v>0</v>
      </c>
      <c r="G20" s="5">
        <v>0</v>
      </c>
      <c r="H20" s="5">
        <v>147</v>
      </c>
      <c r="I20" s="5">
        <v>0</v>
      </c>
      <c r="J20" s="5">
        <v>1</v>
      </c>
      <c r="K20" s="5">
        <v>0</v>
      </c>
      <c r="L20" s="5">
        <v>2</v>
      </c>
      <c r="M20" s="5">
        <v>3</v>
      </c>
      <c r="N20" s="5">
        <v>0</v>
      </c>
      <c r="O20" s="5">
        <v>0</v>
      </c>
      <c r="P20" s="5">
        <v>2</v>
      </c>
      <c r="Q20" s="103">
        <v>161</v>
      </c>
    </row>
    <row r="21" spans="1:20">
      <c r="A21" s="105" t="s">
        <v>79</v>
      </c>
      <c r="B21" s="5">
        <v>0</v>
      </c>
      <c r="C21" s="5">
        <v>0</v>
      </c>
      <c r="D21" s="5">
        <v>39</v>
      </c>
      <c r="E21" s="5">
        <v>1</v>
      </c>
      <c r="F21" s="5">
        <v>4</v>
      </c>
      <c r="G21" s="5">
        <v>7</v>
      </c>
      <c r="H21" s="5">
        <v>1</v>
      </c>
      <c r="I21" s="5">
        <v>2</v>
      </c>
      <c r="J21" s="5">
        <v>0</v>
      </c>
      <c r="K21" s="79">
        <v>1342</v>
      </c>
      <c r="L21" s="5">
        <v>11</v>
      </c>
      <c r="M21" s="5">
        <v>1</v>
      </c>
      <c r="N21" s="5">
        <v>0</v>
      </c>
      <c r="O21" s="5">
        <v>0</v>
      </c>
      <c r="P21" s="5">
        <v>3</v>
      </c>
      <c r="Q21" s="103">
        <v>1411</v>
      </c>
    </row>
    <row r="22" spans="1:20">
      <c r="A22" s="104" t="s">
        <v>78</v>
      </c>
      <c r="B22" s="5">
        <v>2</v>
      </c>
      <c r="C22" s="5">
        <v>1</v>
      </c>
      <c r="D22" s="5">
        <v>12</v>
      </c>
      <c r="E22" s="5">
        <v>1</v>
      </c>
      <c r="F22" s="5">
        <v>4</v>
      </c>
      <c r="G22" s="5">
        <v>1</v>
      </c>
      <c r="H22" s="34">
        <v>922</v>
      </c>
      <c r="I22" s="5">
        <v>4</v>
      </c>
      <c r="J22" s="5">
        <v>0</v>
      </c>
      <c r="K22" s="5">
        <v>1</v>
      </c>
      <c r="L22" s="5">
        <v>4</v>
      </c>
      <c r="M22" s="5">
        <v>3</v>
      </c>
      <c r="N22" s="5">
        <v>0</v>
      </c>
      <c r="O22" s="5">
        <v>1</v>
      </c>
      <c r="P22" s="5">
        <v>1</v>
      </c>
      <c r="Q22" s="103">
        <v>957</v>
      </c>
    </row>
    <row r="23" spans="1:20">
      <c r="A23" s="213" t="s">
        <v>233</v>
      </c>
      <c r="B23" s="5">
        <v>401</v>
      </c>
      <c r="C23" s="5">
        <v>0</v>
      </c>
      <c r="D23" s="5">
        <v>35</v>
      </c>
      <c r="E23" s="5">
        <v>2</v>
      </c>
      <c r="F23" s="5">
        <v>9</v>
      </c>
      <c r="G23" s="5">
        <v>10</v>
      </c>
      <c r="H23" s="5">
        <v>0</v>
      </c>
      <c r="I23" s="5">
        <v>0</v>
      </c>
      <c r="J23" s="5">
        <v>0</v>
      </c>
      <c r="K23" s="5">
        <v>2</v>
      </c>
      <c r="L23" s="5">
        <v>6</v>
      </c>
      <c r="M23" s="5">
        <v>0</v>
      </c>
      <c r="N23" s="5">
        <v>1</v>
      </c>
      <c r="O23" s="5">
        <v>1</v>
      </c>
      <c r="P23" s="5">
        <v>1</v>
      </c>
      <c r="Q23" s="103">
        <v>468</v>
      </c>
    </row>
    <row r="24" spans="1:20">
      <c r="A24" s="99" t="s">
        <v>80</v>
      </c>
      <c r="B24" s="5">
        <v>0</v>
      </c>
      <c r="C24" s="5">
        <v>0</v>
      </c>
      <c r="D24" s="5">
        <v>1</v>
      </c>
      <c r="E24" s="5">
        <v>0</v>
      </c>
      <c r="F24" s="5">
        <v>0</v>
      </c>
      <c r="G24" s="5">
        <v>116</v>
      </c>
      <c r="H24" s="5">
        <v>0</v>
      </c>
      <c r="I24" s="5">
        <v>0</v>
      </c>
      <c r="J24" s="5">
        <v>0</v>
      </c>
      <c r="K24" s="5">
        <v>0</v>
      </c>
      <c r="L24" s="5">
        <v>2</v>
      </c>
      <c r="M24" s="5">
        <v>0</v>
      </c>
      <c r="N24" s="5">
        <v>0</v>
      </c>
      <c r="O24" s="5">
        <v>0</v>
      </c>
      <c r="P24" s="5">
        <v>1</v>
      </c>
      <c r="Q24" s="103">
        <v>120</v>
      </c>
    </row>
    <row r="25" spans="1:20">
      <c r="A25" s="99" t="s">
        <v>81</v>
      </c>
      <c r="B25" s="5">
        <v>1</v>
      </c>
      <c r="C25" s="5">
        <v>0</v>
      </c>
      <c r="D25" s="5">
        <v>18</v>
      </c>
      <c r="E25" s="5">
        <v>3</v>
      </c>
      <c r="F25" s="5">
        <v>2</v>
      </c>
      <c r="G25" s="5">
        <v>64</v>
      </c>
      <c r="H25" s="5">
        <v>0</v>
      </c>
      <c r="I25" s="5">
        <v>0</v>
      </c>
      <c r="J25" s="5">
        <v>0</v>
      </c>
      <c r="K25" s="5">
        <v>2</v>
      </c>
      <c r="L25" s="5">
        <v>0</v>
      </c>
      <c r="M25" s="5">
        <v>0</v>
      </c>
      <c r="N25" s="5">
        <v>0</v>
      </c>
      <c r="O25" s="5">
        <v>0</v>
      </c>
      <c r="P25" s="5">
        <v>2</v>
      </c>
      <c r="Q25" s="103">
        <v>92</v>
      </c>
    </row>
    <row r="26" spans="1:20">
      <c r="A26" s="99" t="s">
        <v>82</v>
      </c>
      <c r="B26" s="5">
        <v>5</v>
      </c>
      <c r="C26" s="5">
        <v>0</v>
      </c>
      <c r="D26" s="5">
        <v>11</v>
      </c>
      <c r="E26" s="5">
        <v>0</v>
      </c>
      <c r="F26" s="5">
        <v>0</v>
      </c>
      <c r="G26" s="5">
        <v>103</v>
      </c>
      <c r="H26" s="5">
        <v>0</v>
      </c>
      <c r="I26" s="5">
        <v>0</v>
      </c>
      <c r="J26" s="5">
        <v>0</v>
      </c>
      <c r="K26" s="5">
        <v>0</v>
      </c>
      <c r="L26" s="5">
        <v>0</v>
      </c>
      <c r="M26" s="5">
        <v>0</v>
      </c>
      <c r="N26" s="5">
        <v>5</v>
      </c>
      <c r="O26" s="5">
        <v>0</v>
      </c>
      <c r="P26" s="5">
        <v>0</v>
      </c>
      <c r="Q26" s="103">
        <v>124</v>
      </c>
    </row>
    <row r="27" spans="1:20">
      <c r="A27" s="213" t="s">
        <v>257</v>
      </c>
      <c r="B27" s="5">
        <v>1</v>
      </c>
      <c r="C27" s="5">
        <v>0</v>
      </c>
      <c r="D27" s="5">
        <v>7</v>
      </c>
      <c r="E27" s="5">
        <v>0</v>
      </c>
      <c r="F27" s="5">
        <v>0</v>
      </c>
      <c r="G27" s="5">
        <v>130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103">
        <v>138</v>
      </c>
    </row>
    <row r="28" spans="1:20">
      <c r="A28" s="213" t="s">
        <v>258</v>
      </c>
      <c r="B28" s="5">
        <v>2</v>
      </c>
      <c r="C28" s="5">
        <v>0</v>
      </c>
      <c r="D28" s="5">
        <v>30</v>
      </c>
      <c r="E28" s="5">
        <v>1</v>
      </c>
      <c r="F28" s="5">
        <v>3</v>
      </c>
      <c r="G28" s="5">
        <v>0</v>
      </c>
      <c r="H28" s="5">
        <v>302</v>
      </c>
      <c r="I28" s="5">
        <v>5</v>
      </c>
      <c r="J28" s="5">
        <v>0</v>
      </c>
      <c r="K28" s="5">
        <v>0</v>
      </c>
      <c r="L28" s="5">
        <v>39</v>
      </c>
      <c r="M28" s="5">
        <v>14</v>
      </c>
      <c r="N28" s="5">
        <v>0</v>
      </c>
      <c r="O28" s="5">
        <v>3</v>
      </c>
      <c r="P28" s="5">
        <v>6</v>
      </c>
      <c r="Q28" s="103">
        <v>405</v>
      </c>
    </row>
    <row r="29" spans="1:20">
      <c r="A29" s="213" t="s">
        <v>259</v>
      </c>
      <c r="B29" s="5">
        <v>0</v>
      </c>
      <c r="C29" s="5">
        <v>0</v>
      </c>
      <c r="D29" s="5">
        <v>59</v>
      </c>
      <c r="E29" s="5">
        <v>2</v>
      </c>
      <c r="F29" s="5">
        <v>13</v>
      </c>
      <c r="G29" s="5">
        <v>0</v>
      </c>
      <c r="H29" s="5">
        <v>5</v>
      </c>
      <c r="I29" s="5">
        <v>9</v>
      </c>
      <c r="J29" s="5">
        <v>3</v>
      </c>
      <c r="K29" s="5">
        <v>0</v>
      </c>
      <c r="L29" s="5">
        <v>6</v>
      </c>
      <c r="M29" s="5">
        <v>8</v>
      </c>
      <c r="N29" s="5">
        <v>1</v>
      </c>
      <c r="O29" s="5">
        <v>1</v>
      </c>
      <c r="P29" s="5">
        <v>16</v>
      </c>
      <c r="Q29" s="103">
        <v>123</v>
      </c>
    </row>
    <row r="30" spans="1:20">
      <c r="A30" s="99" t="s">
        <v>83</v>
      </c>
      <c r="B30" s="5">
        <v>0</v>
      </c>
      <c r="C30" s="5">
        <v>0</v>
      </c>
      <c r="D30" s="5">
        <v>5</v>
      </c>
      <c r="E30" s="5">
        <v>0</v>
      </c>
      <c r="F30" s="5">
        <v>0</v>
      </c>
      <c r="G30" s="5">
        <v>0</v>
      </c>
      <c r="H30" s="5">
        <v>59</v>
      </c>
      <c r="I30" s="5">
        <v>1</v>
      </c>
      <c r="J30" s="5">
        <v>4</v>
      </c>
      <c r="K30" s="5">
        <v>0</v>
      </c>
      <c r="L30" s="5">
        <v>1</v>
      </c>
      <c r="M30" s="5">
        <v>8</v>
      </c>
      <c r="N30" s="5">
        <v>0</v>
      </c>
      <c r="O30" s="5">
        <v>6</v>
      </c>
      <c r="P30" s="5">
        <v>0</v>
      </c>
      <c r="Q30" s="103">
        <v>84</v>
      </c>
    </row>
    <row r="31" spans="1:20">
      <c r="A31" s="99" t="s">
        <v>84</v>
      </c>
      <c r="B31" s="5">
        <v>0</v>
      </c>
      <c r="C31" s="5">
        <v>0</v>
      </c>
      <c r="D31" s="5">
        <v>12</v>
      </c>
      <c r="E31" s="5">
        <v>1</v>
      </c>
      <c r="F31" s="5">
        <v>3</v>
      </c>
      <c r="G31" s="5">
        <v>170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103">
        <v>186</v>
      </c>
    </row>
    <row r="32" spans="1:20">
      <c r="A32" s="99" t="s">
        <v>85</v>
      </c>
      <c r="B32" s="5">
        <v>7</v>
      </c>
      <c r="C32" s="5">
        <v>5</v>
      </c>
      <c r="D32" s="5">
        <v>31</v>
      </c>
      <c r="E32" s="5">
        <v>0</v>
      </c>
      <c r="F32" s="5">
        <v>4</v>
      </c>
      <c r="G32" s="5">
        <v>209</v>
      </c>
      <c r="H32" s="5">
        <v>0</v>
      </c>
      <c r="I32" s="5">
        <v>1</v>
      </c>
      <c r="J32" s="5">
        <v>0</v>
      </c>
      <c r="K32" s="5">
        <v>0</v>
      </c>
      <c r="L32" s="5">
        <v>1</v>
      </c>
      <c r="M32" s="5">
        <v>0</v>
      </c>
      <c r="N32" s="5">
        <v>0</v>
      </c>
      <c r="O32" s="5">
        <v>3</v>
      </c>
      <c r="P32" s="5">
        <v>1</v>
      </c>
      <c r="Q32" s="103">
        <v>262</v>
      </c>
    </row>
    <row r="33" spans="1:17">
      <c r="A33" s="215" t="s">
        <v>234</v>
      </c>
      <c r="B33" s="5">
        <v>0</v>
      </c>
      <c r="C33" s="5">
        <v>0</v>
      </c>
      <c r="D33" s="5">
        <v>38</v>
      </c>
      <c r="E33" s="5">
        <v>5</v>
      </c>
      <c r="F33" s="5">
        <v>4</v>
      </c>
      <c r="G33" s="5">
        <v>4</v>
      </c>
      <c r="H33" s="5">
        <v>13</v>
      </c>
      <c r="I33" s="5">
        <v>38</v>
      </c>
      <c r="J33" s="35">
        <v>701</v>
      </c>
      <c r="K33" s="5">
        <v>9</v>
      </c>
      <c r="L33" s="5">
        <v>7</v>
      </c>
      <c r="M33" s="5">
        <v>0</v>
      </c>
      <c r="N33" s="5">
        <v>0</v>
      </c>
      <c r="O33" s="5">
        <v>1</v>
      </c>
      <c r="P33" s="5">
        <v>6</v>
      </c>
      <c r="Q33" s="103">
        <v>826</v>
      </c>
    </row>
    <row r="34" spans="1:17">
      <c r="A34" s="99" t="s">
        <v>223</v>
      </c>
      <c r="B34" s="5">
        <v>519</v>
      </c>
      <c r="C34" s="5">
        <v>8</v>
      </c>
      <c r="D34" s="5">
        <v>827</v>
      </c>
      <c r="E34" s="5">
        <v>26</v>
      </c>
      <c r="F34" s="5">
        <v>155</v>
      </c>
      <c r="G34" s="5">
        <v>151</v>
      </c>
      <c r="H34" s="5">
        <v>120</v>
      </c>
      <c r="I34" s="5">
        <v>80</v>
      </c>
      <c r="J34" s="5">
        <v>70</v>
      </c>
      <c r="K34" s="5">
        <v>67</v>
      </c>
      <c r="L34" s="5">
        <v>216</v>
      </c>
      <c r="M34" s="5">
        <v>7</v>
      </c>
      <c r="N34" s="5">
        <v>3</v>
      </c>
      <c r="O34" s="5">
        <v>35</v>
      </c>
      <c r="P34" s="5">
        <v>38</v>
      </c>
      <c r="Q34" s="103">
        <v>2322</v>
      </c>
    </row>
    <row r="35" spans="1:17">
      <c r="A35" s="99" t="s">
        <v>26</v>
      </c>
      <c r="B35" s="5">
        <v>0</v>
      </c>
      <c r="C35" s="5">
        <v>0</v>
      </c>
      <c r="D35" s="5">
        <v>71</v>
      </c>
      <c r="E35" s="5">
        <v>3</v>
      </c>
      <c r="F35" s="5">
        <v>2</v>
      </c>
      <c r="G35" s="5">
        <v>4</v>
      </c>
      <c r="H35" s="5">
        <v>0</v>
      </c>
      <c r="I35" s="5">
        <v>0</v>
      </c>
      <c r="J35" s="5">
        <v>0</v>
      </c>
      <c r="K35" s="5">
        <v>5</v>
      </c>
      <c r="L35" s="5">
        <v>1</v>
      </c>
      <c r="M35" s="5">
        <v>0</v>
      </c>
      <c r="N35" s="5">
        <v>0</v>
      </c>
      <c r="O35" s="5">
        <v>0</v>
      </c>
      <c r="P35" s="5">
        <v>0</v>
      </c>
      <c r="Q35" s="103">
        <v>86</v>
      </c>
    </row>
    <row r="36" spans="1:17">
      <c r="A36" s="26" t="s">
        <v>24</v>
      </c>
      <c r="B36" s="7">
        <v>3589</v>
      </c>
      <c r="C36" s="7">
        <v>738</v>
      </c>
      <c r="D36" s="7">
        <v>13354</v>
      </c>
      <c r="E36" s="7">
        <v>533</v>
      </c>
      <c r="F36" s="7">
        <v>2662</v>
      </c>
      <c r="G36" s="7">
        <v>2469</v>
      </c>
      <c r="H36" s="7">
        <v>1976</v>
      </c>
      <c r="I36" s="7">
        <v>1820</v>
      </c>
      <c r="J36" s="7">
        <v>790</v>
      </c>
      <c r="K36" s="7">
        <v>1581</v>
      </c>
      <c r="L36" s="7">
        <v>3817</v>
      </c>
      <c r="M36" s="7">
        <v>442</v>
      </c>
      <c r="N36" s="7">
        <v>533</v>
      </c>
      <c r="O36" s="7">
        <v>1880</v>
      </c>
      <c r="P36" s="7">
        <v>3732</v>
      </c>
      <c r="Q36" s="103">
        <v>39916</v>
      </c>
    </row>
    <row r="37" spans="1:17" ht="39" thickBot="1">
      <c r="A37" s="106" t="s">
        <v>174</v>
      </c>
      <c r="B37" s="107">
        <f>B7/B36</f>
        <v>0.27472833658400669</v>
      </c>
      <c r="C37" s="107">
        <f>C5/C36</f>
        <v>0.8482384823848238</v>
      </c>
      <c r="D37" s="108"/>
      <c r="E37" s="108"/>
      <c r="F37" s="108"/>
      <c r="G37" s="107">
        <f>G6/G36</f>
        <v>0.42162818955042525</v>
      </c>
      <c r="H37" s="107">
        <f>H22/H36</f>
        <v>0.4665991902834008</v>
      </c>
      <c r="I37" s="108"/>
      <c r="J37" s="107">
        <f>J33/J36</f>
        <v>0.88734177215189869</v>
      </c>
      <c r="K37" s="107">
        <f>K21/K36</f>
        <v>0.84882985452245419</v>
      </c>
      <c r="L37" s="108"/>
      <c r="M37" s="107">
        <f>M15/M36</f>
        <v>0.69230769230769229</v>
      </c>
      <c r="N37" s="108"/>
      <c r="O37" s="108"/>
      <c r="P37" s="108"/>
      <c r="Q37" s="109"/>
    </row>
    <row r="38" spans="1:17">
      <c r="A38" s="36"/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93"/>
    </row>
    <row r="39" spans="1:17">
      <c r="A39" s="36"/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93"/>
    </row>
    <row r="40" spans="1:17">
      <c r="A40" s="36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93"/>
    </row>
    <row r="41" spans="1:17">
      <c r="A41" s="36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94"/>
    </row>
    <row r="42" spans="1:17">
      <c r="A42" s="36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94"/>
    </row>
    <row r="43" spans="1:17">
      <c r="A43" s="36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94"/>
    </row>
    <row r="44" spans="1:17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95"/>
    </row>
  </sheetData>
  <mergeCells count="1">
    <mergeCell ref="A1:Q1"/>
  </mergeCells>
  <phoneticPr fontId="0" type="noConversion"/>
  <printOptions horizontalCentered="1"/>
  <pageMargins left="0.78740157480314965" right="0.19685039370078741" top="0.46" bottom="0" header="0.11811023622047245" footer="0.17"/>
  <pageSetup paperSize="9" scale="9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Q9"/>
  <sheetViews>
    <sheetView topLeftCell="D1" zoomScaleNormal="100" workbookViewId="0">
      <selection activeCell="U3" sqref="U3"/>
    </sheetView>
  </sheetViews>
  <sheetFormatPr baseColWidth="10" defaultRowHeight="12.75"/>
  <cols>
    <col min="1" max="1" width="36.5703125" style="13" customWidth="1"/>
    <col min="2" max="3" width="5.5703125" style="13" bestFit="1" customWidth="1"/>
    <col min="4" max="4" width="6.5703125" style="13" bestFit="1" customWidth="1"/>
    <col min="5" max="5" width="6.5703125" style="13" customWidth="1"/>
    <col min="6" max="9" width="5.5703125" style="13" bestFit="1" customWidth="1"/>
    <col min="10" max="10" width="4" style="13" bestFit="1" customWidth="1"/>
    <col min="11" max="12" width="5.5703125" style="13" bestFit="1" customWidth="1"/>
    <col min="13" max="13" width="5.42578125" style="13" bestFit="1" customWidth="1"/>
    <col min="14" max="14" width="6.140625" style="13" bestFit="1" customWidth="1"/>
    <col min="15" max="15" width="5.5703125" style="13" bestFit="1" customWidth="1"/>
    <col min="16" max="16" width="5.5703125" style="13" customWidth="1"/>
    <col min="17" max="17" width="6.5703125" style="13" bestFit="1" customWidth="1"/>
    <col min="18" max="16384" width="11.42578125" style="13"/>
  </cols>
  <sheetData>
    <row r="1" spans="1:17" ht="26.25" customHeight="1">
      <c r="A1" s="443" t="s">
        <v>260</v>
      </c>
      <c r="B1" s="443"/>
      <c r="C1" s="443"/>
      <c r="D1" s="443"/>
      <c r="E1" s="443"/>
      <c r="F1" s="443"/>
      <c r="G1" s="443"/>
      <c r="H1" s="443"/>
      <c r="I1" s="443"/>
      <c r="J1" s="443"/>
      <c r="K1" s="443"/>
      <c r="L1" s="443"/>
      <c r="M1" s="443"/>
      <c r="N1" s="443"/>
      <c r="O1" s="443"/>
      <c r="P1" s="443"/>
      <c r="Q1" s="443"/>
    </row>
    <row r="2" spans="1:17" ht="13.5" thickBot="1">
      <c r="A2" s="3"/>
    </row>
    <row r="3" spans="1:17" ht="93.75" customHeight="1">
      <c r="A3" s="38"/>
      <c r="B3" s="63" t="s">
        <v>170</v>
      </c>
      <c r="C3" s="63" t="s">
        <v>169</v>
      </c>
      <c r="D3" s="63" t="s">
        <v>13</v>
      </c>
      <c r="E3" s="63" t="s">
        <v>61</v>
      </c>
      <c r="F3" s="63" t="s">
        <v>105</v>
      </c>
      <c r="G3" s="63" t="s">
        <v>162</v>
      </c>
      <c r="H3" s="63" t="s">
        <v>17</v>
      </c>
      <c r="I3" s="63" t="s">
        <v>168</v>
      </c>
      <c r="J3" s="63" t="s">
        <v>167</v>
      </c>
      <c r="K3" s="63" t="s">
        <v>166</v>
      </c>
      <c r="L3" s="63" t="s">
        <v>165</v>
      </c>
      <c r="M3" s="63" t="s">
        <v>22</v>
      </c>
      <c r="N3" s="63" t="s">
        <v>23</v>
      </c>
      <c r="O3" s="63" t="s">
        <v>164</v>
      </c>
      <c r="P3" s="63" t="s">
        <v>163</v>
      </c>
      <c r="Q3" s="39" t="s">
        <v>24</v>
      </c>
    </row>
    <row r="4" spans="1:17" ht="19.5" customHeight="1">
      <c r="A4" s="68" t="s">
        <v>143</v>
      </c>
      <c r="B4" s="12">
        <v>484</v>
      </c>
      <c r="C4" s="12">
        <v>70</v>
      </c>
      <c r="D4" s="12">
        <v>11141</v>
      </c>
      <c r="E4" s="12">
        <v>437</v>
      </c>
      <c r="F4" s="12">
        <v>2315</v>
      </c>
      <c r="G4" s="12">
        <v>73</v>
      </c>
      <c r="H4" s="12">
        <v>90</v>
      </c>
      <c r="I4" s="12">
        <v>1550</v>
      </c>
      <c r="J4" s="12">
        <v>5</v>
      </c>
      <c r="K4" s="12">
        <v>64</v>
      </c>
      <c r="L4" s="12">
        <v>3163</v>
      </c>
      <c r="M4" s="12">
        <v>71</v>
      </c>
      <c r="N4" s="12">
        <v>509</v>
      </c>
      <c r="O4" s="12">
        <v>1803</v>
      </c>
      <c r="P4" s="12">
        <v>3601</v>
      </c>
      <c r="Q4" s="32">
        <v>25376</v>
      </c>
    </row>
    <row r="5" spans="1:17" ht="19.5" customHeight="1">
      <c r="A5" s="68" t="s">
        <v>220</v>
      </c>
      <c r="B5" s="12">
        <v>2586</v>
      </c>
      <c r="C5" s="12">
        <v>660</v>
      </c>
      <c r="D5" s="12">
        <v>1315</v>
      </c>
      <c r="E5" s="12">
        <v>67</v>
      </c>
      <c r="F5" s="12">
        <v>190</v>
      </c>
      <c r="G5" s="12">
        <v>2241</v>
      </c>
      <c r="H5" s="12">
        <v>1766</v>
      </c>
      <c r="I5" s="12">
        <v>190</v>
      </c>
      <c r="J5" s="12">
        <v>715</v>
      </c>
      <c r="K5" s="12">
        <v>1445</v>
      </c>
      <c r="L5" s="12">
        <v>437</v>
      </c>
      <c r="M5" s="12">
        <v>364</v>
      </c>
      <c r="N5" s="12">
        <v>21</v>
      </c>
      <c r="O5" s="12">
        <v>42</v>
      </c>
      <c r="P5" s="12">
        <v>93</v>
      </c>
      <c r="Q5" s="32">
        <v>12132</v>
      </c>
    </row>
    <row r="6" spans="1:17" ht="19.5" customHeight="1">
      <c r="A6" s="69" t="s">
        <v>221</v>
      </c>
      <c r="B6" s="7">
        <v>3070</v>
      </c>
      <c r="C6" s="7">
        <v>730</v>
      </c>
      <c r="D6" s="7">
        <v>12456</v>
      </c>
      <c r="E6" s="7">
        <v>504</v>
      </c>
      <c r="F6" s="7">
        <v>2505</v>
      </c>
      <c r="G6" s="7">
        <v>2314</v>
      </c>
      <c r="H6" s="7">
        <v>1856</v>
      </c>
      <c r="I6" s="7">
        <v>1740</v>
      </c>
      <c r="J6" s="7">
        <v>720</v>
      </c>
      <c r="K6" s="7">
        <v>1509</v>
      </c>
      <c r="L6" s="7">
        <v>3600</v>
      </c>
      <c r="M6" s="7">
        <v>435</v>
      </c>
      <c r="N6" s="7">
        <v>530</v>
      </c>
      <c r="O6" s="7">
        <v>1845</v>
      </c>
      <c r="P6" s="7">
        <v>3694</v>
      </c>
      <c r="Q6" s="7">
        <v>37508</v>
      </c>
    </row>
    <row r="7" spans="1:17" ht="19.5" customHeight="1">
      <c r="A7" s="68" t="s">
        <v>222</v>
      </c>
      <c r="B7" s="12">
        <v>519</v>
      </c>
      <c r="C7" s="12">
        <v>8</v>
      </c>
      <c r="D7" s="12">
        <v>827</v>
      </c>
      <c r="E7" s="12">
        <v>26</v>
      </c>
      <c r="F7" s="12">
        <v>155</v>
      </c>
      <c r="G7" s="12">
        <v>151</v>
      </c>
      <c r="H7" s="12">
        <v>120</v>
      </c>
      <c r="I7" s="12">
        <v>80</v>
      </c>
      <c r="J7" s="12">
        <v>70</v>
      </c>
      <c r="K7" s="12">
        <v>67</v>
      </c>
      <c r="L7" s="12">
        <v>216</v>
      </c>
      <c r="M7" s="12">
        <v>7</v>
      </c>
      <c r="N7" s="12">
        <v>3</v>
      </c>
      <c r="O7" s="12">
        <v>35</v>
      </c>
      <c r="P7" s="12">
        <v>38</v>
      </c>
      <c r="Q7" s="32">
        <v>2322</v>
      </c>
    </row>
    <row r="8" spans="1:17" ht="19.5" customHeight="1">
      <c r="A8" s="68" t="s">
        <v>26</v>
      </c>
      <c r="B8" s="12">
        <v>0</v>
      </c>
      <c r="C8" s="12">
        <v>0</v>
      </c>
      <c r="D8" s="12">
        <v>71</v>
      </c>
      <c r="E8" s="12">
        <v>3</v>
      </c>
      <c r="F8" s="12">
        <v>2</v>
      </c>
      <c r="G8" s="12">
        <v>4</v>
      </c>
      <c r="H8" s="12">
        <v>0</v>
      </c>
      <c r="I8" s="12">
        <v>0</v>
      </c>
      <c r="J8" s="12">
        <v>0</v>
      </c>
      <c r="K8" s="12">
        <v>5</v>
      </c>
      <c r="L8" s="12">
        <v>1</v>
      </c>
      <c r="M8" s="12">
        <v>0</v>
      </c>
      <c r="N8" s="12">
        <v>0</v>
      </c>
      <c r="O8" s="12">
        <v>0</v>
      </c>
      <c r="P8" s="12">
        <v>0</v>
      </c>
      <c r="Q8" s="32">
        <v>86</v>
      </c>
    </row>
    <row r="9" spans="1:17" ht="19.5" customHeight="1" thickBot="1">
      <c r="A9" s="70" t="s">
        <v>142</v>
      </c>
      <c r="B9" s="29">
        <v>3589</v>
      </c>
      <c r="C9" s="29">
        <v>738</v>
      </c>
      <c r="D9" s="29">
        <v>13354</v>
      </c>
      <c r="E9" s="29">
        <v>533</v>
      </c>
      <c r="F9" s="29">
        <v>2662</v>
      </c>
      <c r="G9" s="29">
        <v>2469</v>
      </c>
      <c r="H9" s="29">
        <v>1976</v>
      </c>
      <c r="I9" s="29">
        <v>1820</v>
      </c>
      <c r="J9" s="29">
        <v>790</v>
      </c>
      <c r="K9" s="29">
        <v>1581</v>
      </c>
      <c r="L9" s="29">
        <v>3817</v>
      </c>
      <c r="M9" s="29">
        <v>442</v>
      </c>
      <c r="N9" s="29">
        <v>533</v>
      </c>
      <c r="O9" s="29">
        <v>1880</v>
      </c>
      <c r="P9" s="29">
        <v>3732</v>
      </c>
      <c r="Q9" s="28">
        <v>39916</v>
      </c>
    </row>
  </sheetData>
  <mergeCells count="1">
    <mergeCell ref="A1:Q1"/>
  </mergeCells>
  <phoneticPr fontId="0" type="noConversion"/>
  <printOptions horizontalCentered="1"/>
  <pageMargins left="0.78740157480314965" right="0.39370078740157483" top="0.47244094488188981" bottom="0.19685039370078741" header="0.11811023622047245" footer="0.51181102362204722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13</vt:i4>
      </vt:variant>
      <vt:variant>
        <vt:lpstr>Plages nommées</vt:lpstr>
      </vt:variant>
      <vt:variant>
        <vt:i4>4</vt:i4>
      </vt:variant>
    </vt:vector>
  </HeadingPairs>
  <TitlesOfParts>
    <vt:vector size="17" baseType="lpstr">
      <vt:lpstr>Entrées</vt:lpstr>
      <vt:lpstr>Prêts</vt:lpstr>
      <vt:lpstr>Fréquentation portail</vt:lpstr>
      <vt:lpstr>Abonnés &amp; Emprunteurs actifs</vt:lpstr>
      <vt:lpstr>Surfaces et places assises</vt:lpstr>
      <vt:lpstr>Entrées prêts jours heures</vt:lpstr>
      <vt:lpstr>Abonnés au 31 cate d'abo</vt:lpstr>
      <vt:lpstr>Abonnés communes et %</vt:lpstr>
      <vt:lpstr>Abonnés des communes</vt:lpstr>
      <vt:lpstr>Collection</vt:lpstr>
      <vt:lpstr>Acquisitions courantes </vt:lpstr>
      <vt:lpstr>Acquisitions par loc</vt:lpstr>
      <vt:lpstr>Périodiques</vt:lpstr>
      <vt:lpstr>'Abonnés au 31 cate d''abo'!Zone_d_impression</vt:lpstr>
      <vt:lpstr>Collection!Zone_d_impression</vt:lpstr>
      <vt:lpstr>Entrées!Zone_d_impression</vt:lpstr>
      <vt:lpstr>Prêts!Zone_d_impression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bergafj</dc:creator>
  <cp:lastModifiedBy>BERGA frédérique jeanne</cp:lastModifiedBy>
  <cp:lastPrinted>2016-04-12T10:18:46Z</cp:lastPrinted>
  <dcterms:created xsi:type="dcterms:W3CDTF">2012-07-10T12:19:50Z</dcterms:created>
  <dcterms:modified xsi:type="dcterms:W3CDTF">2017-11-22T09:23:58Z</dcterms:modified>
</cp:coreProperties>
</file>